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IRCE-CMCC\CMCC\documentation\proposal\Proposal_2015\ANTIDOTE\Amministrativo\Del.4\toolkit_x_sito_web\"/>
    </mc:Choice>
  </mc:AlternateContent>
  <xr:revisionPtr revIDLastSave="0" documentId="13_ncr:1_{6ED0C1CF-89AD-487F-82DC-5780DF4F0D85}" xr6:coauthVersionLast="45" xr6:coauthVersionMax="45" xr10:uidLastSave="{00000000-0000-0000-0000-000000000000}"/>
  <workbookProtection lockWindows="1"/>
  <bookViews>
    <workbookView xWindow="-108" yWindow="-108" windowWidth="23256" windowHeight="12576" xr2:uid="{00000000-000D-0000-FFFF-FFFF00000000}"/>
  </bookViews>
  <sheets>
    <sheet name="Fenologia_Olea_europaea" sheetId="4" r:id="rId1"/>
    <sheet name="Abstract" sheetId="1" state="hidden" r:id="rId2"/>
    <sheet name="Base_calcoli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7" i="2"/>
  <c r="D8" i="2"/>
  <c r="E8" i="2" s="1"/>
  <c r="D9" i="2"/>
  <c r="D10" i="2"/>
  <c r="E10" i="2" s="1"/>
  <c r="D11" i="2"/>
  <c r="H11" i="2" s="1"/>
  <c r="D12" i="2"/>
  <c r="D13" i="2"/>
  <c r="H13" i="2" s="1"/>
  <c r="D14" i="2"/>
  <c r="D15" i="2"/>
  <c r="D16" i="2"/>
  <c r="E16" i="2" s="1"/>
  <c r="D17" i="2"/>
  <c r="D18" i="2"/>
  <c r="E18" i="2" s="1"/>
  <c r="D19" i="2"/>
  <c r="D20" i="2"/>
  <c r="H20" i="2" s="1"/>
  <c r="D21" i="2"/>
  <c r="H21" i="2" s="1"/>
  <c r="D22" i="2"/>
  <c r="D23" i="2"/>
  <c r="E23" i="2" s="1"/>
  <c r="D24" i="2"/>
  <c r="H24" i="2" s="1"/>
  <c r="D25" i="2"/>
  <c r="D26" i="2"/>
  <c r="D27" i="2"/>
  <c r="D28" i="2"/>
  <c r="D29" i="2"/>
  <c r="H29" i="2" s="1"/>
  <c r="D30" i="2"/>
  <c r="D31" i="2"/>
  <c r="E31" i="2" s="1"/>
  <c r="D32" i="2"/>
  <c r="E32" i="2" s="1"/>
  <c r="D33" i="2"/>
  <c r="D34" i="2"/>
  <c r="D35" i="2"/>
  <c r="D36" i="2"/>
  <c r="H36" i="2" s="1"/>
  <c r="D37" i="2"/>
  <c r="D38" i="2"/>
  <c r="D39" i="2"/>
  <c r="D40" i="2"/>
  <c r="H40" i="2" s="1"/>
  <c r="D41" i="2"/>
  <c r="H41" i="2" s="1"/>
  <c r="D42" i="2"/>
  <c r="E42" i="2" s="1"/>
  <c r="D43" i="2"/>
  <c r="D44" i="2"/>
  <c r="D45" i="2"/>
  <c r="H45" i="2" s="1"/>
  <c r="D46" i="2"/>
  <c r="D47" i="2"/>
  <c r="E47" i="2" s="1"/>
  <c r="D48" i="2"/>
  <c r="E48" i="2" s="1"/>
  <c r="D49" i="2"/>
  <c r="D50" i="2"/>
  <c r="D51" i="2"/>
  <c r="D52" i="2"/>
  <c r="D53" i="2"/>
  <c r="H53" i="2" s="1"/>
  <c r="D54" i="2"/>
  <c r="D55" i="2"/>
  <c r="E55" i="2" s="1"/>
  <c r="D56" i="2"/>
  <c r="H56" i="2" s="1"/>
  <c r="D57" i="2"/>
  <c r="D58" i="2"/>
  <c r="E58" i="2" s="1"/>
  <c r="D59" i="2"/>
  <c r="H59" i="2" s="1"/>
  <c r="D60" i="2"/>
  <c r="D61" i="2"/>
  <c r="H61" i="2" s="1"/>
  <c r="D62" i="2"/>
  <c r="D63" i="2"/>
  <c r="E63" i="2" s="1"/>
  <c r="D64" i="2"/>
  <c r="E64" i="2" s="1"/>
  <c r="D65" i="2"/>
  <c r="H65" i="2" s="1"/>
  <c r="D66" i="2"/>
  <c r="D67" i="2"/>
  <c r="D68" i="2"/>
  <c r="H68" i="2" s="1"/>
  <c r="D69" i="2"/>
  <c r="H69" i="2" s="1"/>
  <c r="D70" i="2"/>
  <c r="D71" i="2"/>
  <c r="E71" i="2" s="1"/>
  <c r="D72" i="2"/>
  <c r="H72" i="2" s="1"/>
  <c r="D73" i="2"/>
  <c r="H73" i="2" s="1"/>
  <c r="D74" i="2"/>
  <c r="E74" i="2" s="1"/>
  <c r="D75" i="2"/>
  <c r="H75" i="2" s="1"/>
  <c r="D76" i="2"/>
  <c r="D77" i="2"/>
  <c r="H77" i="2" s="1"/>
  <c r="D78" i="2"/>
  <c r="D79" i="2"/>
  <c r="D80" i="2"/>
  <c r="E80" i="2" s="1"/>
  <c r="D81" i="2"/>
  <c r="H81" i="2" s="1"/>
  <c r="D82" i="2"/>
  <c r="E82" i="2" s="1"/>
  <c r="D83" i="2"/>
  <c r="D84" i="2"/>
  <c r="H84" i="2" s="1"/>
  <c r="D85" i="2"/>
  <c r="H85" i="2" s="1"/>
  <c r="D86" i="2"/>
  <c r="D87" i="2"/>
  <c r="E87" i="2" s="1"/>
  <c r="D88" i="2"/>
  <c r="D89" i="2"/>
  <c r="D90" i="2"/>
  <c r="D91" i="2"/>
  <c r="H91" i="2" s="1"/>
  <c r="D92" i="2"/>
  <c r="D93" i="2"/>
  <c r="H93" i="2" s="1"/>
  <c r="D94" i="2"/>
  <c r="D95" i="2"/>
  <c r="E95" i="2" s="1"/>
  <c r="D96" i="2"/>
  <c r="E96" i="2" s="1"/>
  <c r="D97" i="2"/>
  <c r="H97" i="2" s="1"/>
  <c r="D98" i="2"/>
  <c r="E98" i="2" s="1"/>
  <c r="D99" i="2"/>
  <c r="D100" i="2"/>
  <c r="D101" i="2"/>
  <c r="H101" i="2" s="1"/>
  <c r="D102" i="2"/>
  <c r="D103" i="2"/>
  <c r="D104" i="2"/>
  <c r="E104" i="2" s="1"/>
  <c r="D105" i="2"/>
  <c r="H105" i="2" s="1"/>
  <c r="D106" i="2"/>
  <c r="D107" i="2"/>
  <c r="H107" i="2" s="1"/>
  <c r="D108" i="2"/>
  <c r="D109" i="2"/>
  <c r="H109" i="2" s="1"/>
  <c r="D110" i="2"/>
  <c r="D111" i="2"/>
  <c r="D112" i="2"/>
  <c r="D113" i="2"/>
  <c r="D114" i="2"/>
  <c r="D115" i="2"/>
  <c r="E115" i="2" s="1"/>
  <c r="D116" i="2"/>
  <c r="D117" i="2"/>
  <c r="H117" i="2" s="1"/>
  <c r="D118" i="2"/>
  <c r="D119" i="2"/>
  <c r="D120" i="2"/>
  <c r="E120" i="2" s="1"/>
  <c r="D121" i="2"/>
  <c r="D122" i="2"/>
  <c r="E122" i="2" s="1"/>
  <c r="D123" i="2"/>
  <c r="H123" i="2" s="1"/>
  <c r="D124" i="2"/>
  <c r="D125" i="2"/>
  <c r="H125" i="2" s="1"/>
  <c r="D126" i="2"/>
  <c r="D127" i="2"/>
  <c r="E127" i="2" s="1"/>
  <c r="D128" i="2"/>
  <c r="E128" i="2" s="1"/>
  <c r="D129" i="2"/>
  <c r="H129" i="2" s="1"/>
  <c r="D130" i="2"/>
  <c r="E130" i="2" s="1"/>
  <c r="D131" i="2"/>
  <c r="E131" i="2" s="1"/>
  <c r="D132" i="2"/>
  <c r="H132" i="2" s="1"/>
  <c r="D133" i="2"/>
  <c r="H133" i="2" s="1"/>
  <c r="D134" i="2"/>
  <c r="D135" i="2"/>
  <c r="D136" i="2"/>
  <c r="E136" i="2" s="1"/>
  <c r="D137" i="2"/>
  <c r="H137" i="2" s="1"/>
  <c r="D138" i="2"/>
  <c r="D139" i="2"/>
  <c r="H139" i="2" s="1"/>
  <c r="D140" i="2"/>
  <c r="D141" i="2"/>
  <c r="H141" i="2" s="1"/>
  <c r="D142" i="2"/>
  <c r="D143" i="2"/>
  <c r="E143" i="2" s="1"/>
  <c r="D144" i="2"/>
  <c r="E144" i="2" s="1"/>
  <c r="D145" i="2"/>
  <c r="H145" i="2" s="1"/>
  <c r="D146" i="2"/>
  <c r="D147" i="2"/>
  <c r="E147" i="2" s="1"/>
  <c r="D148" i="2"/>
  <c r="D149" i="2"/>
  <c r="H149" i="2" s="1"/>
  <c r="D150" i="2"/>
  <c r="D151" i="2"/>
  <c r="D152" i="2"/>
  <c r="H152" i="2" s="1"/>
  <c r="D153" i="2"/>
  <c r="D154" i="2"/>
  <c r="E154" i="2" s="1"/>
  <c r="D155" i="2"/>
  <c r="H155" i="2" s="1"/>
  <c r="D156" i="2"/>
  <c r="D157" i="2"/>
  <c r="H157" i="2" s="1"/>
  <c r="D158" i="2"/>
  <c r="D159" i="2"/>
  <c r="E159" i="2" s="1"/>
  <c r="D160" i="2"/>
  <c r="E160" i="2" s="1"/>
  <c r="D161" i="2"/>
  <c r="D162" i="2"/>
  <c r="E162" i="2" s="1"/>
  <c r="D163" i="2"/>
  <c r="E163" i="2" s="1"/>
  <c r="D164" i="2"/>
  <c r="H164" i="2" s="1"/>
  <c r="D165" i="2"/>
  <c r="H165" i="2" s="1"/>
  <c r="D166" i="2"/>
  <c r="D167" i="2"/>
  <c r="D168" i="2"/>
  <c r="E168" i="2" s="1"/>
  <c r="D169" i="2"/>
  <c r="H169" i="2" s="1"/>
  <c r="D170" i="2"/>
  <c r="D171" i="2"/>
  <c r="D172" i="2"/>
  <c r="D173" i="2"/>
  <c r="H173" i="2" s="1"/>
  <c r="D174" i="2"/>
  <c r="D175" i="2"/>
  <c r="E175" i="2" s="1"/>
  <c r="D176" i="2"/>
  <c r="D177" i="2"/>
  <c r="H177" i="2" s="1"/>
  <c r="D178" i="2"/>
  <c r="E178" i="2" s="1"/>
  <c r="D179" i="2"/>
  <c r="E179" i="2" s="1"/>
  <c r="D180" i="2"/>
  <c r="D181" i="2"/>
  <c r="H181" i="2" s="1"/>
  <c r="D182" i="2"/>
  <c r="D183" i="2"/>
  <c r="D184" i="2"/>
  <c r="D185" i="2"/>
  <c r="D186" i="2"/>
  <c r="E186" i="2" s="1"/>
  <c r="D187" i="2"/>
  <c r="H187" i="2" s="1"/>
  <c r="D188" i="2"/>
  <c r="D189" i="2"/>
  <c r="H189" i="2" s="1"/>
  <c r="D190" i="2"/>
  <c r="D191" i="2"/>
  <c r="E191" i="2" s="1"/>
  <c r="D192" i="2"/>
  <c r="E192" i="2" s="1"/>
  <c r="D193" i="2"/>
  <c r="H193" i="2" s="1"/>
  <c r="D194" i="2"/>
  <c r="E194" i="2" s="1"/>
  <c r="D195" i="2"/>
  <c r="E195" i="2" s="1"/>
  <c r="D196" i="2"/>
  <c r="H196" i="2" s="1"/>
  <c r="D197" i="2"/>
  <c r="H197" i="2" s="1"/>
  <c r="D198" i="2"/>
  <c r="D199" i="2"/>
  <c r="D200" i="2"/>
  <c r="H200" i="2" s="1"/>
  <c r="D201" i="2"/>
  <c r="D202" i="2"/>
  <c r="E202" i="2" s="1"/>
  <c r="D203" i="2"/>
  <c r="D204" i="2"/>
  <c r="D205" i="2"/>
  <c r="D206" i="2"/>
  <c r="D207" i="2"/>
  <c r="E207" i="2" s="1"/>
  <c r="D208" i="2"/>
  <c r="D209" i="2"/>
  <c r="D210" i="2"/>
  <c r="E210" i="2" s="1"/>
  <c r="D211" i="2"/>
  <c r="E211" i="2" s="1"/>
  <c r="D212" i="2"/>
  <c r="D213" i="2"/>
  <c r="H213" i="2" s="1"/>
  <c r="D214" i="2"/>
  <c r="D215" i="2"/>
  <c r="H215" i="2" s="1"/>
  <c r="D216" i="2"/>
  <c r="E216" i="2" s="1"/>
  <c r="D217" i="2"/>
  <c r="D218" i="2"/>
  <c r="E218" i="2" s="1"/>
  <c r="D219" i="2"/>
  <c r="D220" i="2"/>
  <c r="D221" i="2"/>
  <c r="H221" i="2" s="1"/>
  <c r="D222" i="2"/>
  <c r="D223" i="2"/>
  <c r="H223" i="2" s="1"/>
  <c r="D224" i="2"/>
  <c r="D225" i="2"/>
  <c r="H225" i="2" s="1"/>
  <c r="D226" i="2"/>
  <c r="E226" i="2" s="1"/>
  <c r="D227" i="2"/>
  <c r="E227" i="2" s="1"/>
  <c r="D228" i="2"/>
  <c r="D229" i="2"/>
  <c r="H229" i="2" s="1"/>
  <c r="D230" i="2"/>
  <c r="D231" i="2"/>
  <c r="D232" i="2"/>
  <c r="E232" i="2" s="1"/>
  <c r="D233" i="2"/>
  <c r="D234" i="2"/>
  <c r="D235" i="2"/>
  <c r="H235" i="2" s="1"/>
  <c r="D236" i="2"/>
  <c r="D237" i="2"/>
  <c r="H237" i="2" s="1"/>
  <c r="D238" i="2"/>
  <c r="D239" i="2"/>
  <c r="E239" i="2" s="1"/>
  <c r="D240" i="2"/>
  <c r="H240" i="2" s="1"/>
  <c r="D241" i="2"/>
  <c r="E241" i="2" s="1"/>
  <c r="D242" i="2"/>
  <c r="E242" i="2" s="1"/>
  <c r="D243" i="2"/>
  <c r="E243" i="2" s="1"/>
  <c r="D244" i="2"/>
  <c r="D245" i="2"/>
  <c r="H245" i="2" s="1"/>
  <c r="D246" i="2"/>
  <c r="D247" i="2"/>
  <c r="D248" i="2"/>
  <c r="H248" i="2" s="1"/>
  <c r="D249" i="2"/>
  <c r="H249" i="2" s="1"/>
  <c r="D250" i="2"/>
  <c r="D251" i="2"/>
  <c r="D252" i="2"/>
  <c r="D253" i="2"/>
  <c r="H253" i="2" s="1"/>
  <c r="D254" i="2"/>
  <c r="D255" i="2"/>
  <c r="E255" i="2" s="1"/>
  <c r="D256" i="2"/>
  <c r="D257" i="2"/>
  <c r="H257" i="2" s="1"/>
  <c r="D258" i="2"/>
  <c r="E258" i="2" s="1"/>
  <c r="D259" i="2"/>
  <c r="E259" i="2" s="1"/>
  <c r="D260" i="2"/>
  <c r="D261" i="2"/>
  <c r="H261" i="2" s="1"/>
  <c r="D262" i="2"/>
  <c r="D263" i="2"/>
  <c r="D264" i="2"/>
  <c r="H264" i="2" s="1"/>
  <c r="D265" i="2"/>
  <c r="D266" i="2"/>
  <c r="E266" i="2" s="1"/>
  <c r="D267" i="2"/>
  <c r="D268" i="2"/>
  <c r="D269" i="2"/>
  <c r="H269" i="2" s="1"/>
  <c r="D270" i="2"/>
  <c r="D271" i="2"/>
  <c r="E271" i="2" s="1"/>
  <c r="D272" i="2"/>
  <c r="E272" i="2" s="1"/>
  <c r="D273" i="2"/>
  <c r="D274" i="2"/>
  <c r="E274" i="2" s="1"/>
  <c r="D275" i="2"/>
  <c r="E275" i="2" s="1"/>
  <c r="D276" i="2"/>
  <c r="D277" i="2"/>
  <c r="H277" i="2" s="1"/>
  <c r="D278" i="2"/>
  <c r="D279" i="2"/>
  <c r="D280" i="2"/>
  <c r="D281" i="2"/>
  <c r="D282" i="2"/>
  <c r="E282" i="2" s="1"/>
  <c r="D283" i="2"/>
  <c r="D284" i="2"/>
  <c r="D285" i="2"/>
  <c r="E285" i="2" s="1"/>
  <c r="D286" i="2"/>
  <c r="D287" i="2"/>
  <c r="E287" i="2" s="1"/>
  <c r="D288" i="2"/>
  <c r="H288" i="2" s="1"/>
  <c r="D289" i="2"/>
  <c r="D290" i="2"/>
  <c r="E290" i="2" s="1"/>
  <c r="D291" i="2"/>
  <c r="E291" i="2" s="1"/>
  <c r="D292" i="2"/>
  <c r="D293" i="2"/>
  <c r="D294" i="2"/>
  <c r="D295" i="2"/>
  <c r="D296" i="2"/>
  <c r="E296" i="2" s="1"/>
  <c r="D297" i="2"/>
  <c r="D298" i="2"/>
  <c r="D299" i="2"/>
  <c r="D300" i="2"/>
  <c r="D301" i="2"/>
  <c r="E301" i="2" s="1"/>
  <c r="D302" i="2"/>
  <c r="D303" i="2"/>
  <c r="D304" i="2"/>
  <c r="E304" i="2" s="1"/>
  <c r="D305" i="2"/>
  <c r="H305" i="2" s="1"/>
  <c r="D306" i="2"/>
  <c r="D307" i="2"/>
  <c r="H307" i="2" s="1"/>
  <c r="D308" i="2"/>
  <c r="D309" i="2"/>
  <c r="D310" i="2"/>
  <c r="D311" i="2"/>
  <c r="H311" i="2" s="1"/>
  <c r="D312" i="2"/>
  <c r="D313" i="2"/>
  <c r="D314" i="2"/>
  <c r="E314" i="2" s="1"/>
  <c r="D315" i="2"/>
  <c r="D316" i="2"/>
  <c r="D317" i="2"/>
  <c r="E317" i="2" s="1"/>
  <c r="D318" i="2"/>
  <c r="D319" i="2"/>
  <c r="E319" i="2" s="1"/>
  <c r="D320" i="2"/>
  <c r="H320" i="2" s="1"/>
  <c r="D321" i="2"/>
  <c r="D322" i="2"/>
  <c r="E322" i="2" s="1"/>
  <c r="D323" i="2"/>
  <c r="E323" i="2" s="1"/>
  <c r="D324" i="2"/>
  <c r="D325" i="2"/>
  <c r="D326" i="2"/>
  <c r="D327" i="2"/>
  <c r="D328" i="2"/>
  <c r="H328" i="2" s="1"/>
  <c r="D329" i="2"/>
  <c r="H329" i="2" s="1"/>
  <c r="D330" i="2"/>
  <c r="E330" i="2" s="1"/>
  <c r="D331" i="2"/>
  <c r="D332" i="2"/>
  <c r="D333" i="2"/>
  <c r="E333" i="2" s="1"/>
  <c r="D334" i="2"/>
  <c r="D335" i="2"/>
  <c r="E335" i="2" s="1"/>
  <c r="D336" i="2"/>
  <c r="D337" i="2"/>
  <c r="D338" i="2"/>
  <c r="E338" i="2" s="1"/>
  <c r="D339" i="2"/>
  <c r="H339" i="2" s="1"/>
  <c r="D340" i="2"/>
  <c r="D341" i="2"/>
  <c r="D342" i="2"/>
  <c r="D343" i="2"/>
  <c r="H343" i="2" s="1"/>
  <c r="D344" i="2"/>
  <c r="H344" i="2" s="1"/>
  <c r="D345" i="2"/>
  <c r="D346" i="2"/>
  <c r="E346" i="2" s="1"/>
  <c r="D347" i="2"/>
  <c r="D348" i="2"/>
  <c r="D349" i="2"/>
  <c r="E349" i="2" s="1"/>
  <c r="D350" i="2"/>
  <c r="D351" i="2"/>
  <c r="E351" i="2" s="1"/>
  <c r="D352" i="2"/>
  <c r="H352" i="2" s="1"/>
  <c r="D353" i="2"/>
  <c r="E353" i="2" s="1"/>
  <c r="D354" i="2"/>
  <c r="E354" i="2" s="1"/>
  <c r="D355" i="2"/>
  <c r="E355" i="2" s="1"/>
  <c r="D356" i="2"/>
  <c r="D357" i="2"/>
  <c r="D358" i="2"/>
  <c r="D359" i="2"/>
  <c r="D360" i="2"/>
  <c r="E360" i="2" s="1"/>
  <c r="D361" i="2"/>
  <c r="D362" i="2"/>
  <c r="D363" i="2"/>
  <c r="D364" i="2"/>
  <c r="D365" i="2"/>
  <c r="E365" i="2" s="1"/>
  <c r="D366" i="2"/>
  <c r="D367" i="2"/>
  <c r="E367" i="2" s="1"/>
  <c r="D368" i="2"/>
  <c r="E368" i="2" s="1"/>
  <c r="D369" i="2"/>
  <c r="H369" i="2" s="1"/>
  <c r="D5" i="2"/>
  <c r="K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5" i="2"/>
  <c r="H37" i="2"/>
  <c r="H205" i="2"/>
  <c r="E2" i="2"/>
  <c r="N6" i="2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E72" i="2" l="1"/>
  <c r="H8" i="2"/>
  <c r="I169" i="2"/>
  <c r="I248" i="2"/>
  <c r="E184" i="2"/>
  <c r="H27" i="2"/>
  <c r="H168" i="2"/>
  <c r="H88" i="2"/>
  <c r="E88" i="2"/>
  <c r="H104" i="2"/>
  <c r="E248" i="2"/>
  <c r="E176" i="2"/>
  <c r="E280" i="2"/>
  <c r="H280" i="2"/>
  <c r="E328" i="2"/>
  <c r="H312" i="2"/>
  <c r="H360" i="2"/>
  <c r="H224" i="2"/>
  <c r="E208" i="2"/>
  <c r="E298" i="2"/>
  <c r="H296" i="2"/>
  <c r="E336" i="2"/>
  <c r="H349" i="2"/>
  <c r="H184" i="2"/>
  <c r="E344" i="2"/>
  <c r="E240" i="2"/>
  <c r="E152" i="2"/>
  <c r="H227" i="2"/>
  <c r="E303" i="2"/>
  <c r="E250" i="2"/>
  <c r="H136" i="2"/>
  <c r="E111" i="2"/>
  <c r="E112" i="2"/>
  <c r="E24" i="2"/>
  <c r="E146" i="2"/>
  <c r="E50" i="2"/>
  <c r="H353" i="2"/>
  <c r="H317" i="2"/>
  <c r="H285" i="2"/>
  <c r="E362" i="2"/>
  <c r="E339" i="2"/>
  <c r="E320" i="2"/>
  <c r="E256" i="2"/>
  <c r="E234" i="2"/>
  <c r="E170" i="2"/>
  <c r="E106" i="2"/>
  <c r="E56" i="2"/>
  <c r="E26" i="2"/>
  <c r="H321" i="2"/>
  <c r="H289" i="2"/>
  <c r="H120" i="2"/>
  <c r="H241" i="2"/>
  <c r="H201" i="2"/>
  <c r="E9" i="2"/>
  <c r="H297" i="2"/>
  <c r="E306" i="2"/>
  <c r="E264" i="2"/>
  <c r="E223" i="2"/>
  <c r="E200" i="2"/>
  <c r="E114" i="2"/>
  <c r="E90" i="2"/>
  <c r="E34" i="2"/>
  <c r="H333" i="2"/>
  <c r="H301" i="2"/>
  <c r="H216" i="2"/>
  <c r="H365" i="2"/>
  <c r="H209" i="2"/>
  <c r="E352" i="2"/>
  <c r="E307" i="2"/>
  <c r="E288" i="2"/>
  <c r="E224" i="2"/>
  <c r="E138" i="2"/>
  <c r="E66" i="2"/>
  <c r="E40" i="2"/>
  <c r="E13" i="2"/>
  <c r="H265" i="2"/>
  <c r="H361" i="2"/>
  <c r="E312" i="2"/>
  <c r="E17" i="2"/>
  <c r="H273" i="2"/>
  <c r="H348" i="2"/>
  <c r="E348" i="2"/>
  <c r="E308" i="2"/>
  <c r="H308" i="2"/>
  <c r="H268" i="2"/>
  <c r="E268" i="2"/>
  <c r="H228" i="2"/>
  <c r="E228" i="2"/>
  <c r="H188" i="2"/>
  <c r="E188" i="2"/>
  <c r="E148" i="2"/>
  <c r="H108" i="2"/>
  <c r="E108" i="2"/>
  <c r="E76" i="2"/>
  <c r="H76" i="2"/>
  <c r="H44" i="2"/>
  <c r="E44" i="2"/>
  <c r="H363" i="2"/>
  <c r="H355" i="2"/>
  <c r="H347" i="2"/>
  <c r="H331" i="2"/>
  <c r="H323" i="2"/>
  <c r="H315" i="2"/>
  <c r="H299" i="2"/>
  <c r="H291" i="2"/>
  <c r="H283" i="2"/>
  <c r="H275" i="2"/>
  <c r="H267" i="2"/>
  <c r="H259" i="2"/>
  <c r="H251" i="2"/>
  <c r="H243" i="2"/>
  <c r="H219" i="2"/>
  <c r="H211" i="2"/>
  <c r="H203" i="2"/>
  <c r="H195" i="2"/>
  <c r="H179" i="2"/>
  <c r="H163" i="2"/>
  <c r="H147" i="2"/>
  <c r="H131" i="2"/>
  <c r="H115" i="2"/>
  <c r="H99" i="2"/>
  <c r="E99" i="2"/>
  <c r="E91" i="2"/>
  <c r="H83" i="2"/>
  <c r="E83" i="2"/>
  <c r="E75" i="2"/>
  <c r="H67" i="2"/>
  <c r="E67" i="2"/>
  <c r="E59" i="2"/>
  <c r="H51" i="2"/>
  <c r="E51" i="2"/>
  <c r="E43" i="2"/>
  <c r="H35" i="2"/>
  <c r="E35" i="2"/>
  <c r="E27" i="2"/>
  <c r="H19" i="2"/>
  <c r="E19" i="2"/>
  <c r="E11" i="2"/>
  <c r="E363" i="2"/>
  <c r="E347" i="2"/>
  <c r="E331" i="2"/>
  <c r="E315" i="2"/>
  <c r="E299" i="2"/>
  <c r="E283" i="2"/>
  <c r="E267" i="2"/>
  <c r="E251" i="2"/>
  <c r="E235" i="2"/>
  <c r="E219" i="2"/>
  <c r="E203" i="2"/>
  <c r="E187" i="2"/>
  <c r="E171" i="2"/>
  <c r="E155" i="2"/>
  <c r="E139" i="2"/>
  <c r="E123" i="2"/>
  <c r="E107" i="2"/>
  <c r="H171" i="2"/>
  <c r="H43" i="2"/>
  <c r="E364" i="2"/>
  <c r="E332" i="2"/>
  <c r="E300" i="2"/>
  <c r="H284" i="2"/>
  <c r="E284" i="2"/>
  <c r="E260" i="2"/>
  <c r="E236" i="2"/>
  <c r="H236" i="2"/>
  <c r="H204" i="2"/>
  <c r="E204" i="2"/>
  <c r="E172" i="2"/>
  <c r="H172" i="2"/>
  <c r="H140" i="2"/>
  <c r="E140" i="2"/>
  <c r="E124" i="2"/>
  <c r="H124" i="2"/>
  <c r="H92" i="2"/>
  <c r="E92" i="2"/>
  <c r="H60" i="2"/>
  <c r="E60" i="2"/>
  <c r="E36" i="2"/>
  <c r="E12" i="2"/>
  <c r="H12" i="2"/>
  <c r="H366" i="2"/>
  <c r="E366" i="2"/>
  <c r="H358" i="2"/>
  <c r="E358" i="2"/>
  <c r="H350" i="2"/>
  <c r="E350" i="2"/>
  <c r="H342" i="2"/>
  <c r="E342" i="2"/>
  <c r="H334" i="2"/>
  <c r="E334" i="2"/>
  <c r="H326" i="2"/>
  <c r="E326" i="2"/>
  <c r="H318" i="2"/>
  <c r="E318" i="2"/>
  <c r="H310" i="2"/>
  <c r="E310" i="2"/>
  <c r="H302" i="2"/>
  <c r="E302" i="2"/>
  <c r="H294" i="2"/>
  <c r="E294" i="2"/>
  <c r="H286" i="2"/>
  <c r="E286" i="2"/>
  <c r="H278" i="2"/>
  <c r="E278" i="2"/>
  <c r="H270" i="2"/>
  <c r="E270" i="2"/>
  <c r="H262" i="2"/>
  <c r="E262" i="2"/>
  <c r="H254" i="2"/>
  <c r="E254" i="2"/>
  <c r="H246" i="2"/>
  <c r="E246" i="2"/>
  <c r="H238" i="2"/>
  <c r="E238" i="2"/>
  <c r="H230" i="2"/>
  <c r="E230" i="2"/>
  <c r="H222" i="2"/>
  <c r="E222" i="2"/>
  <c r="H214" i="2"/>
  <c r="E214" i="2"/>
  <c r="H206" i="2"/>
  <c r="E206" i="2"/>
  <c r="H198" i="2"/>
  <c r="E198" i="2"/>
  <c r="H190" i="2"/>
  <c r="E190" i="2"/>
  <c r="H182" i="2"/>
  <c r="E182" i="2"/>
  <c r="H174" i="2"/>
  <c r="E174" i="2"/>
  <c r="H166" i="2"/>
  <c r="E166" i="2"/>
  <c r="H158" i="2"/>
  <c r="E158" i="2"/>
  <c r="H150" i="2"/>
  <c r="E150" i="2"/>
  <c r="H142" i="2"/>
  <c r="E142" i="2"/>
  <c r="H134" i="2"/>
  <c r="E134" i="2"/>
  <c r="H126" i="2"/>
  <c r="E126" i="2"/>
  <c r="H118" i="2"/>
  <c r="E118" i="2"/>
  <c r="H110" i="2"/>
  <c r="E110" i="2"/>
  <c r="H102" i="2"/>
  <c r="E102" i="2"/>
  <c r="H94" i="2"/>
  <c r="E94" i="2"/>
  <c r="H86" i="2"/>
  <c r="E86" i="2"/>
  <c r="H78" i="2"/>
  <c r="E78" i="2"/>
  <c r="H70" i="2"/>
  <c r="E70" i="2"/>
  <c r="H62" i="2"/>
  <c r="E62" i="2"/>
  <c r="H54" i="2"/>
  <c r="E54" i="2"/>
  <c r="H46" i="2"/>
  <c r="E46" i="2"/>
  <c r="H38" i="2"/>
  <c r="E38" i="2"/>
  <c r="H30" i="2"/>
  <c r="E30" i="2"/>
  <c r="H22" i="2"/>
  <c r="E22" i="2"/>
  <c r="H14" i="2"/>
  <c r="H6" i="2"/>
  <c r="E6" i="2"/>
  <c r="H300" i="2"/>
  <c r="H148" i="2"/>
  <c r="E340" i="2"/>
  <c r="H340" i="2"/>
  <c r="H316" i="2"/>
  <c r="E316" i="2"/>
  <c r="E276" i="2"/>
  <c r="H276" i="2"/>
  <c r="H244" i="2"/>
  <c r="E244" i="2"/>
  <c r="E212" i="2"/>
  <c r="H212" i="2"/>
  <c r="E180" i="2"/>
  <c r="H156" i="2"/>
  <c r="E156" i="2"/>
  <c r="E116" i="2"/>
  <c r="E84" i="2"/>
  <c r="E52" i="2"/>
  <c r="E20" i="2"/>
  <c r="H367" i="2"/>
  <c r="H351" i="2"/>
  <c r="H335" i="2"/>
  <c r="H327" i="2"/>
  <c r="H303" i="2"/>
  <c r="H295" i="2"/>
  <c r="H287" i="2"/>
  <c r="H271" i="2"/>
  <c r="H263" i="2"/>
  <c r="H255" i="2"/>
  <c r="H247" i="2"/>
  <c r="H239" i="2"/>
  <c r="H231" i="2"/>
  <c r="H207" i="2"/>
  <c r="H199" i="2"/>
  <c r="H191" i="2"/>
  <c r="H183" i="2"/>
  <c r="H175" i="2"/>
  <c r="H167" i="2"/>
  <c r="H159" i="2"/>
  <c r="H151" i="2"/>
  <c r="H143" i="2"/>
  <c r="H135" i="2"/>
  <c r="H127" i="2"/>
  <c r="H119" i="2"/>
  <c r="H111" i="2"/>
  <c r="H103" i="2"/>
  <c r="H95" i="2"/>
  <c r="H87" i="2"/>
  <c r="H79" i="2"/>
  <c r="H71" i="2"/>
  <c r="H63" i="2"/>
  <c r="H55" i="2"/>
  <c r="H47" i="2"/>
  <c r="H39" i="2"/>
  <c r="H31" i="2"/>
  <c r="H23" i="2"/>
  <c r="H15" i="2"/>
  <c r="E15" i="2"/>
  <c r="H7" i="2"/>
  <c r="E7" i="2"/>
  <c r="H180" i="2"/>
  <c r="E79" i="2"/>
  <c r="E14" i="2"/>
  <c r="H332" i="2"/>
  <c r="H356" i="2"/>
  <c r="E356" i="2"/>
  <c r="H324" i="2"/>
  <c r="E324" i="2"/>
  <c r="H292" i="2"/>
  <c r="E292" i="2"/>
  <c r="E252" i="2"/>
  <c r="H220" i="2"/>
  <c r="E220" i="2"/>
  <c r="E196" i="2"/>
  <c r="E164" i="2"/>
  <c r="E132" i="2"/>
  <c r="E100" i="2"/>
  <c r="E68" i="2"/>
  <c r="E28" i="2"/>
  <c r="H28" i="2"/>
  <c r="H359" i="2"/>
  <c r="H319" i="2"/>
  <c r="H252" i="2"/>
  <c r="H52" i="2"/>
  <c r="H260" i="2"/>
  <c r="H100" i="2"/>
  <c r="I100" i="2" s="1"/>
  <c r="E359" i="2"/>
  <c r="E343" i="2"/>
  <c r="E327" i="2"/>
  <c r="E311" i="2"/>
  <c r="E295" i="2"/>
  <c r="E279" i="2"/>
  <c r="E263" i="2"/>
  <c r="E247" i="2"/>
  <c r="E231" i="2"/>
  <c r="E215" i="2"/>
  <c r="E199" i="2"/>
  <c r="E183" i="2"/>
  <c r="E167" i="2"/>
  <c r="E151" i="2"/>
  <c r="E135" i="2"/>
  <c r="E119" i="2"/>
  <c r="E103" i="2"/>
  <c r="E39" i="2"/>
  <c r="H364" i="2"/>
  <c r="H279" i="2"/>
  <c r="H116" i="2"/>
  <c r="E369" i="2"/>
  <c r="E361" i="2"/>
  <c r="E345" i="2"/>
  <c r="E337" i="2"/>
  <c r="E329" i="2"/>
  <c r="E321" i="2"/>
  <c r="E313" i="2"/>
  <c r="E305" i="2"/>
  <c r="E297" i="2"/>
  <c r="E289" i="2"/>
  <c r="E281" i="2"/>
  <c r="E273" i="2"/>
  <c r="E265" i="2"/>
  <c r="E257" i="2"/>
  <c r="E249" i="2"/>
  <c r="E233" i="2"/>
  <c r="E225" i="2"/>
  <c r="E217" i="2"/>
  <c r="E209" i="2"/>
  <c r="E201" i="2"/>
  <c r="E193" i="2"/>
  <c r="E185" i="2"/>
  <c r="E177" i="2"/>
  <c r="E169" i="2"/>
  <c r="E161" i="2"/>
  <c r="E153" i="2"/>
  <c r="E145" i="2"/>
  <c r="E137" i="2"/>
  <c r="E129" i="2"/>
  <c r="E121" i="2"/>
  <c r="E113" i="2"/>
  <c r="E105" i="2"/>
  <c r="E97" i="2"/>
  <c r="E89" i="2"/>
  <c r="E81" i="2"/>
  <c r="E73" i="2"/>
  <c r="E65" i="2"/>
  <c r="E57" i="2"/>
  <c r="E49" i="2"/>
  <c r="E41" i="2"/>
  <c r="E33" i="2"/>
  <c r="E25" i="2"/>
  <c r="H341" i="2"/>
  <c r="H309" i="2"/>
  <c r="H185" i="2"/>
  <c r="H153" i="2"/>
  <c r="H121" i="2"/>
  <c r="H89" i="2"/>
  <c r="H57" i="2"/>
  <c r="H25" i="2"/>
  <c r="H9" i="2"/>
  <c r="H5" i="2"/>
  <c r="H345" i="2"/>
  <c r="H313" i="2"/>
  <c r="H281" i="2"/>
  <c r="H256" i="2"/>
  <c r="H217" i="2"/>
  <c r="H192" i="2"/>
  <c r="H176" i="2"/>
  <c r="H160" i="2"/>
  <c r="H144" i="2"/>
  <c r="H128" i="2"/>
  <c r="H112" i="2"/>
  <c r="H96" i="2"/>
  <c r="H80" i="2"/>
  <c r="H64" i="2"/>
  <c r="H48" i="2"/>
  <c r="H32" i="2"/>
  <c r="H16" i="2"/>
  <c r="I125" i="2"/>
  <c r="I61" i="2"/>
  <c r="E357" i="2"/>
  <c r="E341" i="2"/>
  <c r="E325" i="2"/>
  <c r="E309" i="2"/>
  <c r="E293" i="2"/>
  <c r="E277" i="2"/>
  <c r="E269" i="2"/>
  <c r="E261" i="2"/>
  <c r="E253" i="2"/>
  <c r="E245" i="2"/>
  <c r="E237" i="2"/>
  <c r="E229" i="2"/>
  <c r="E221" i="2"/>
  <c r="E213" i="2"/>
  <c r="E205" i="2"/>
  <c r="E197" i="2"/>
  <c r="E189" i="2"/>
  <c r="E181" i="2"/>
  <c r="E173" i="2"/>
  <c r="E165" i="2"/>
  <c r="E157" i="2"/>
  <c r="E149" i="2"/>
  <c r="E141" i="2"/>
  <c r="E133" i="2"/>
  <c r="E125" i="2"/>
  <c r="E117" i="2"/>
  <c r="E109" i="2"/>
  <c r="E101" i="2"/>
  <c r="E93" i="2"/>
  <c r="E85" i="2"/>
  <c r="E77" i="2"/>
  <c r="E69" i="2"/>
  <c r="E61" i="2"/>
  <c r="E53" i="2"/>
  <c r="E45" i="2"/>
  <c r="E37" i="2"/>
  <c r="E29" i="2"/>
  <c r="E21" i="2"/>
  <c r="H368" i="2"/>
  <c r="H357" i="2"/>
  <c r="H336" i="2"/>
  <c r="H325" i="2"/>
  <c r="H304" i="2"/>
  <c r="H293" i="2"/>
  <c r="H232" i="2"/>
  <c r="H161" i="2"/>
  <c r="H113" i="2"/>
  <c r="H49" i="2"/>
  <c r="H33" i="2"/>
  <c r="H17" i="2"/>
  <c r="H362" i="2"/>
  <c r="H354" i="2"/>
  <c r="H346" i="2"/>
  <c r="H338" i="2"/>
  <c r="H330" i="2"/>
  <c r="H322" i="2"/>
  <c r="H314" i="2"/>
  <c r="H306" i="2"/>
  <c r="H298" i="2"/>
  <c r="H290" i="2"/>
  <c r="H282" i="2"/>
  <c r="H274" i="2"/>
  <c r="H266" i="2"/>
  <c r="I266" i="2" s="1"/>
  <c r="H258" i="2"/>
  <c r="H250" i="2"/>
  <c r="H242" i="2"/>
  <c r="H234" i="2"/>
  <c r="H226" i="2"/>
  <c r="H218" i="2"/>
  <c r="H210" i="2"/>
  <c r="H202" i="2"/>
  <c r="H194" i="2"/>
  <c r="H186" i="2"/>
  <c r="H178" i="2"/>
  <c r="H170" i="2"/>
  <c r="H162" i="2"/>
  <c r="H154" i="2"/>
  <c r="H146" i="2"/>
  <c r="H138" i="2"/>
  <c r="I138" i="2" s="1"/>
  <c r="H130" i="2"/>
  <c r="H122" i="2"/>
  <c r="H114" i="2"/>
  <c r="H106" i="2"/>
  <c r="I106" i="2" s="1"/>
  <c r="H98" i="2"/>
  <c r="H90" i="2"/>
  <c r="H82" i="2"/>
  <c r="H74" i="2"/>
  <c r="H66" i="2"/>
  <c r="H58" i="2"/>
  <c r="H50" i="2"/>
  <c r="H42" i="2"/>
  <c r="I42" i="2" s="1"/>
  <c r="H34" i="2"/>
  <c r="H26" i="2"/>
  <c r="H18" i="2"/>
  <c r="H10" i="2"/>
  <c r="H337" i="2"/>
  <c r="H272" i="2"/>
  <c r="H233" i="2"/>
  <c r="H208" i="2"/>
  <c r="N33" i="2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N82" i="2" s="1"/>
  <c r="N83" i="2" s="1"/>
  <c r="N84" i="2" s="1"/>
  <c r="N85" i="2" s="1"/>
  <c r="N86" i="2" s="1"/>
  <c r="N87" i="2" s="1"/>
  <c r="N88" i="2" s="1"/>
  <c r="N89" i="2" s="1"/>
  <c r="N90" i="2" s="1"/>
  <c r="N91" i="2" s="1"/>
  <c r="N92" i="2" s="1"/>
  <c r="N93" i="2" s="1"/>
  <c r="N94" i="2" s="1"/>
  <c r="N95" i="2" s="1"/>
  <c r="N96" i="2" s="1"/>
  <c r="N97" i="2" s="1"/>
  <c r="N98" i="2" s="1"/>
  <c r="N99" i="2" s="1"/>
  <c r="N100" i="2" s="1"/>
  <c r="N101" i="2" s="1"/>
  <c r="N102" i="2" s="1"/>
  <c r="N103" i="2" s="1"/>
  <c r="N104" i="2" s="1"/>
  <c r="N105" i="2" s="1"/>
  <c r="N106" i="2" s="1"/>
  <c r="N107" i="2" s="1"/>
  <c r="N108" i="2" s="1"/>
  <c r="N109" i="2" s="1"/>
  <c r="N110" i="2" s="1"/>
  <c r="N111" i="2" s="1"/>
  <c r="N112" i="2" s="1"/>
  <c r="N113" i="2" s="1"/>
  <c r="N114" i="2" s="1"/>
  <c r="N115" i="2" s="1"/>
  <c r="N116" i="2" s="1"/>
  <c r="N117" i="2" s="1"/>
  <c r="N118" i="2" s="1"/>
  <c r="N119" i="2" s="1"/>
  <c r="N120" i="2" s="1"/>
  <c r="N121" i="2" s="1"/>
  <c r="N122" i="2" s="1"/>
  <c r="N123" i="2" s="1"/>
  <c r="N124" i="2" s="1"/>
  <c r="N125" i="2" s="1"/>
  <c r="N126" i="2" s="1"/>
  <c r="N127" i="2" s="1"/>
  <c r="N128" i="2" s="1"/>
  <c r="N129" i="2" s="1"/>
  <c r="N130" i="2" s="1"/>
  <c r="N131" i="2" s="1"/>
  <c r="N132" i="2" s="1"/>
  <c r="N133" i="2" s="1"/>
  <c r="N134" i="2" s="1"/>
  <c r="N135" i="2" s="1"/>
  <c r="N136" i="2" s="1"/>
  <c r="N137" i="2" s="1"/>
  <c r="N138" i="2" s="1"/>
  <c r="N139" i="2" s="1"/>
  <c r="N140" i="2" s="1"/>
  <c r="N141" i="2" s="1"/>
  <c r="N142" i="2" s="1"/>
  <c r="N143" i="2" s="1"/>
  <c r="N144" i="2" s="1"/>
  <c r="N145" i="2" s="1"/>
  <c r="N146" i="2" s="1"/>
  <c r="N147" i="2" s="1"/>
  <c r="N148" i="2" s="1"/>
  <c r="N149" i="2" s="1"/>
  <c r="N150" i="2" s="1"/>
  <c r="N151" i="2" s="1"/>
  <c r="N152" i="2" s="1"/>
  <c r="N153" i="2" s="1"/>
  <c r="N154" i="2" s="1"/>
  <c r="N155" i="2" s="1"/>
  <c r="N156" i="2" s="1"/>
  <c r="N157" i="2" s="1"/>
  <c r="N158" i="2" s="1"/>
  <c r="N159" i="2" s="1"/>
  <c r="N160" i="2" s="1"/>
  <c r="N161" i="2" s="1"/>
  <c r="N162" i="2" s="1"/>
  <c r="N163" i="2" s="1"/>
  <c r="N164" i="2" s="1"/>
  <c r="N165" i="2" s="1"/>
  <c r="N166" i="2" s="1"/>
  <c r="N167" i="2" s="1"/>
  <c r="N168" i="2" s="1"/>
  <c r="N169" i="2" s="1"/>
  <c r="N170" i="2" s="1"/>
  <c r="N171" i="2" s="1"/>
  <c r="N172" i="2" s="1"/>
  <c r="N173" i="2" s="1"/>
  <c r="N174" i="2" s="1"/>
  <c r="N175" i="2" s="1"/>
  <c r="N176" i="2" s="1"/>
  <c r="N177" i="2" s="1"/>
  <c r="N178" i="2" s="1"/>
  <c r="N179" i="2" s="1"/>
  <c r="N180" i="2" s="1"/>
  <c r="N181" i="2" s="1"/>
  <c r="N182" i="2" s="1"/>
  <c r="N183" i="2" s="1"/>
  <c r="N184" i="2" s="1"/>
  <c r="N185" i="2" s="1"/>
  <c r="N186" i="2" s="1"/>
  <c r="N187" i="2" s="1"/>
  <c r="N188" i="2" s="1"/>
  <c r="N189" i="2" s="1"/>
  <c r="N190" i="2" s="1"/>
  <c r="N191" i="2" s="1"/>
  <c r="N192" i="2" s="1"/>
  <c r="N193" i="2" s="1"/>
  <c r="N194" i="2" s="1"/>
  <c r="N195" i="2" s="1"/>
  <c r="N196" i="2" s="1"/>
  <c r="N197" i="2" s="1"/>
  <c r="N198" i="2" s="1"/>
  <c r="N199" i="2" s="1"/>
  <c r="N200" i="2" s="1"/>
  <c r="N201" i="2" s="1"/>
  <c r="N202" i="2" s="1"/>
  <c r="N203" i="2" s="1"/>
  <c r="N204" i="2" s="1"/>
  <c r="N205" i="2" s="1"/>
  <c r="N206" i="2" s="1"/>
  <c r="N207" i="2" s="1"/>
  <c r="N208" i="2" s="1"/>
  <c r="N209" i="2" s="1"/>
  <c r="N210" i="2" s="1"/>
  <c r="N211" i="2" s="1"/>
  <c r="N212" i="2" s="1"/>
  <c r="N213" i="2" s="1"/>
  <c r="N214" i="2" s="1"/>
  <c r="N215" i="2" s="1"/>
  <c r="N216" i="2" s="1"/>
  <c r="N217" i="2" s="1"/>
  <c r="N218" i="2" s="1"/>
  <c r="N219" i="2" s="1"/>
  <c r="N220" i="2" s="1"/>
  <c r="N221" i="2" s="1"/>
  <c r="N222" i="2" s="1"/>
  <c r="N223" i="2" s="1"/>
  <c r="N224" i="2" s="1"/>
  <c r="N225" i="2" s="1"/>
  <c r="N226" i="2" s="1"/>
  <c r="N227" i="2" s="1"/>
  <c r="N228" i="2" s="1"/>
  <c r="N229" i="2" s="1"/>
  <c r="N230" i="2" s="1"/>
  <c r="N231" i="2" s="1"/>
  <c r="N232" i="2" s="1"/>
  <c r="N233" i="2" s="1"/>
  <c r="N234" i="2" s="1"/>
  <c r="N235" i="2" s="1"/>
  <c r="N236" i="2" s="1"/>
  <c r="N237" i="2" s="1"/>
  <c r="N238" i="2" s="1"/>
  <c r="N239" i="2" s="1"/>
  <c r="N240" i="2" s="1"/>
  <c r="N241" i="2" s="1"/>
  <c r="N242" i="2" s="1"/>
  <c r="N243" i="2" s="1"/>
  <c r="N244" i="2" s="1"/>
  <c r="N245" i="2" s="1"/>
  <c r="N246" i="2" s="1"/>
  <c r="N247" i="2" s="1"/>
  <c r="N248" i="2" s="1"/>
  <c r="N249" i="2" s="1"/>
  <c r="N250" i="2" s="1"/>
  <c r="N251" i="2" s="1"/>
  <c r="N252" i="2" s="1"/>
  <c r="N253" i="2" s="1"/>
  <c r="N254" i="2" s="1"/>
  <c r="N255" i="2" s="1"/>
  <c r="N256" i="2" s="1"/>
  <c r="N257" i="2" s="1"/>
  <c r="N258" i="2" s="1"/>
  <c r="N259" i="2" s="1"/>
  <c r="N260" i="2" s="1"/>
  <c r="N261" i="2" s="1"/>
  <c r="N262" i="2" s="1"/>
  <c r="N263" i="2" s="1"/>
  <c r="N264" i="2" s="1"/>
  <c r="N265" i="2" s="1"/>
  <c r="N266" i="2" s="1"/>
  <c r="N267" i="2" s="1"/>
  <c r="N268" i="2" s="1"/>
  <c r="N269" i="2" s="1"/>
  <c r="N270" i="2" s="1"/>
  <c r="N271" i="2" s="1"/>
  <c r="N272" i="2" s="1"/>
  <c r="N273" i="2" s="1"/>
  <c r="N274" i="2" s="1"/>
  <c r="N275" i="2" s="1"/>
  <c r="N276" i="2" s="1"/>
  <c r="N277" i="2" s="1"/>
  <c r="N278" i="2" s="1"/>
  <c r="N279" i="2" s="1"/>
  <c r="N280" i="2" s="1"/>
  <c r="N281" i="2" s="1"/>
  <c r="N282" i="2" s="1"/>
  <c r="N283" i="2" s="1"/>
  <c r="N284" i="2" s="1"/>
  <c r="N285" i="2" s="1"/>
  <c r="N286" i="2" s="1"/>
  <c r="N287" i="2" s="1"/>
  <c r="N288" i="2" s="1"/>
  <c r="N289" i="2" s="1"/>
  <c r="N290" i="2" s="1"/>
  <c r="N291" i="2" s="1"/>
  <c r="N292" i="2" s="1"/>
  <c r="N293" i="2" s="1"/>
  <c r="N294" i="2" s="1"/>
  <c r="N295" i="2" s="1"/>
  <c r="N296" i="2" s="1"/>
  <c r="N297" i="2" s="1"/>
  <c r="N298" i="2" s="1"/>
  <c r="N299" i="2" s="1"/>
  <c r="N300" i="2" s="1"/>
  <c r="N301" i="2" s="1"/>
  <c r="N302" i="2" s="1"/>
  <c r="N303" i="2" s="1"/>
  <c r="N304" i="2" s="1"/>
  <c r="N305" i="2" s="1"/>
  <c r="N306" i="2" s="1"/>
  <c r="N307" i="2" s="1"/>
  <c r="N308" i="2" s="1"/>
  <c r="N309" i="2" s="1"/>
  <c r="N310" i="2" s="1"/>
  <c r="N311" i="2" s="1"/>
  <c r="N312" i="2" s="1"/>
  <c r="N313" i="2" s="1"/>
  <c r="N314" i="2" s="1"/>
  <c r="N315" i="2" s="1"/>
  <c r="N316" i="2" s="1"/>
  <c r="N317" i="2" s="1"/>
  <c r="N318" i="2" s="1"/>
  <c r="N319" i="2" s="1"/>
  <c r="N320" i="2" s="1"/>
  <c r="N321" i="2" s="1"/>
  <c r="N322" i="2" s="1"/>
  <c r="N323" i="2" s="1"/>
  <c r="N324" i="2" s="1"/>
  <c r="N325" i="2" s="1"/>
  <c r="N326" i="2" s="1"/>
  <c r="N327" i="2" s="1"/>
  <c r="N328" i="2" s="1"/>
  <c r="N329" i="2" s="1"/>
  <c r="N330" i="2" s="1"/>
  <c r="N331" i="2" s="1"/>
  <c r="N332" i="2" s="1"/>
  <c r="N333" i="2" s="1"/>
  <c r="N334" i="2" s="1"/>
  <c r="N335" i="2" s="1"/>
  <c r="N336" i="2" s="1"/>
  <c r="N337" i="2" s="1"/>
  <c r="N338" i="2" s="1"/>
  <c r="N339" i="2" s="1"/>
  <c r="N340" i="2" s="1"/>
  <c r="N341" i="2" s="1"/>
  <c r="N342" i="2" s="1"/>
  <c r="N343" i="2" s="1"/>
  <c r="N344" i="2" s="1"/>
  <c r="N345" i="2" s="1"/>
  <c r="N346" i="2" s="1"/>
  <c r="N347" i="2" s="1"/>
  <c r="N348" i="2" s="1"/>
  <c r="N349" i="2" s="1"/>
  <c r="N350" i="2" s="1"/>
  <c r="N351" i="2" s="1"/>
  <c r="N352" i="2" s="1"/>
  <c r="N353" i="2" s="1"/>
  <c r="N354" i="2" s="1"/>
  <c r="N355" i="2" s="1"/>
  <c r="N356" i="2" s="1"/>
  <c r="N357" i="2" s="1"/>
  <c r="N358" i="2" s="1"/>
  <c r="N359" i="2" s="1"/>
  <c r="N360" i="2" s="1"/>
  <c r="N361" i="2" s="1"/>
  <c r="N362" i="2" s="1"/>
  <c r="N363" i="2" s="1"/>
  <c r="N364" i="2" s="1"/>
  <c r="N365" i="2" s="1"/>
  <c r="N366" i="2" s="1"/>
  <c r="N367" i="2" s="1"/>
  <c r="N368" i="2" s="1"/>
  <c r="E5" i="2"/>
  <c r="E9" i="1"/>
  <c r="I30" i="2" s="1"/>
  <c r="E10" i="1"/>
  <c r="L5" i="2" s="1"/>
  <c r="E8" i="1"/>
  <c r="F328" i="2" s="1"/>
  <c r="I18" i="2" l="1"/>
  <c r="I242" i="2"/>
  <c r="I338" i="2"/>
  <c r="I17" i="2"/>
  <c r="I161" i="2"/>
  <c r="I325" i="2"/>
  <c r="L47" i="2"/>
  <c r="I268" i="2"/>
  <c r="L25" i="2"/>
  <c r="I32" i="2"/>
  <c r="I96" i="2"/>
  <c r="I160" i="2"/>
  <c r="I256" i="2"/>
  <c r="I5" i="2"/>
  <c r="I116" i="2"/>
  <c r="L31" i="2"/>
  <c r="L37" i="2"/>
  <c r="I272" i="2"/>
  <c r="I90" i="2"/>
  <c r="I122" i="2"/>
  <c r="I314" i="2"/>
  <c r="I189" i="2"/>
  <c r="F88" i="2"/>
  <c r="I359" i="2"/>
  <c r="I87" i="2"/>
  <c r="I119" i="2"/>
  <c r="I183" i="2"/>
  <c r="I60" i="2"/>
  <c r="I115" i="2"/>
  <c r="I37" i="2"/>
  <c r="F226" i="2"/>
  <c r="I320" i="2"/>
  <c r="I194" i="2"/>
  <c r="I290" i="2"/>
  <c r="I354" i="2"/>
  <c r="I253" i="2"/>
  <c r="I57" i="2"/>
  <c r="I185" i="2"/>
  <c r="I52" i="2"/>
  <c r="I23" i="2"/>
  <c r="I63" i="2"/>
  <c r="F365" i="2"/>
  <c r="F317" i="2"/>
  <c r="F74" i="2"/>
  <c r="F191" i="2"/>
  <c r="F285" i="2"/>
  <c r="F338" i="2"/>
  <c r="F242" i="2"/>
  <c r="F18" i="2"/>
  <c r="F106" i="2"/>
  <c r="F61" i="2"/>
  <c r="F13" i="2"/>
  <c r="F287" i="2"/>
  <c r="F349" i="2"/>
  <c r="F241" i="2"/>
  <c r="F42" i="2"/>
  <c r="F127" i="2"/>
  <c r="F330" i="2"/>
  <c r="F210" i="2"/>
  <c r="F57" i="2"/>
  <c r="F159" i="2"/>
  <c r="F333" i="2"/>
  <c r="F319" i="2"/>
  <c r="F31" i="2"/>
  <c r="F274" i="2"/>
  <c r="F202" i="2"/>
  <c r="F291" i="2"/>
  <c r="F163" i="2"/>
  <c r="F131" i="2"/>
  <c r="F115" i="2"/>
  <c r="F67" i="2"/>
  <c r="F43" i="2"/>
  <c r="F78" i="2"/>
  <c r="F10" i="2"/>
  <c r="F50" i="2"/>
  <c r="F227" i="2"/>
  <c r="F147" i="2"/>
  <c r="F364" i="2"/>
  <c r="F62" i="2"/>
  <c r="F14" i="2"/>
  <c r="F353" i="2"/>
  <c r="F82" i="2"/>
  <c r="F255" i="2"/>
  <c r="F266" i="2"/>
  <c r="F65" i="2"/>
  <c r="F17" i="2"/>
  <c r="F76" i="2"/>
  <c r="F355" i="2"/>
  <c r="F179" i="2"/>
  <c r="F27" i="2"/>
  <c r="F124" i="2"/>
  <c r="F180" i="2"/>
  <c r="F367" i="2"/>
  <c r="F87" i="2"/>
  <c r="F47" i="2"/>
  <c r="F23" i="2"/>
  <c r="F351" i="2"/>
  <c r="F102" i="2"/>
  <c r="F368" i="2"/>
  <c r="F304" i="2"/>
  <c r="F216" i="2"/>
  <c r="F160" i="2"/>
  <c r="F120" i="2"/>
  <c r="F80" i="2"/>
  <c r="F48" i="2"/>
  <c r="F8" i="2"/>
  <c r="F322" i="2"/>
  <c r="F194" i="2"/>
  <c r="F336" i="2"/>
  <c r="F218" i="2"/>
  <c r="F58" i="2"/>
  <c r="F5" i="2"/>
  <c r="F275" i="2"/>
  <c r="F259" i="2"/>
  <c r="F243" i="2"/>
  <c r="F6" i="2"/>
  <c r="G6" i="2" s="1"/>
  <c r="K6" i="2" s="1"/>
  <c r="L6" i="2" s="1"/>
  <c r="F271" i="2"/>
  <c r="F207" i="2"/>
  <c r="F55" i="2"/>
  <c r="F95" i="2"/>
  <c r="F360" i="2"/>
  <c r="F296" i="2"/>
  <c r="F192" i="2"/>
  <c r="F144" i="2"/>
  <c r="F104" i="2"/>
  <c r="F72" i="2"/>
  <c r="F290" i="2"/>
  <c r="F162" i="2"/>
  <c r="F346" i="2"/>
  <c r="F186" i="2"/>
  <c r="F26" i="2"/>
  <c r="F211" i="2"/>
  <c r="F301" i="2"/>
  <c r="F335" i="2"/>
  <c r="F239" i="2"/>
  <c r="F175" i="2"/>
  <c r="F143" i="2"/>
  <c r="F71" i="2"/>
  <c r="F63" i="2"/>
  <c r="F344" i="2"/>
  <c r="F272" i="2"/>
  <c r="F184" i="2"/>
  <c r="F136" i="2"/>
  <c r="F96" i="2"/>
  <c r="F64" i="2"/>
  <c r="F32" i="2"/>
  <c r="F258" i="2"/>
  <c r="F130" i="2"/>
  <c r="F314" i="2"/>
  <c r="F154" i="2"/>
  <c r="F178" i="2"/>
  <c r="F21" i="2"/>
  <c r="F323" i="2"/>
  <c r="F195" i="2"/>
  <c r="F354" i="2"/>
  <c r="F128" i="2"/>
  <c r="F33" i="2"/>
  <c r="F97" i="2"/>
  <c r="F129" i="2"/>
  <c r="F161" i="2"/>
  <c r="F193" i="2"/>
  <c r="F225" i="2"/>
  <c r="F265" i="2"/>
  <c r="F297" i="2"/>
  <c r="F329" i="2"/>
  <c r="F369" i="2"/>
  <c r="F132" i="2"/>
  <c r="F38" i="2"/>
  <c r="F15" i="2"/>
  <c r="F19" i="2"/>
  <c r="F35" i="2"/>
  <c r="F122" i="2"/>
  <c r="F53" i="2"/>
  <c r="F85" i="2"/>
  <c r="F117" i="2"/>
  <c r="F149" i="2"/>
  <c r="F181" i="2"/>
  <c r="F213" i="2"/>
  <c r="F245" i="2"/>
  <c r="F277" i="2"/>
  <c r="F341" i="2"/>
  <c r="F16" i="2"/>
  <c r="F168" i="2"/>
  <c r="F28" i="2"/>
  <c r="F292" i="2"/>
  <c r="F356" i="2"/>
  <c r="F7" i="2"/>
  <c r="F79" i="2"/>
  <c r="F282" i="2"/>
  <c r="F98" i="2"/>
  <c r="F56" i="2"/>
  <c r="F232" i="2"/>
  <c r="F358" i="2"/>
  <c r="F135" i="2"/>
  <c r="F199" i="2"/>
  <c r="F263" i="2"/>
  <c r="F327" i="2"/>
  <c r="F54" i="2"/>
  <c r="F148" i="2"/>
  <c r="F228" i="2"/>
  <c r="F348" i="2"/>
  <c r="I48" i="2"/>
  <c r="I352" i="2"/>
  <c r="I337" i="2"/>
  <c r="I50" i="2"/>
  <c r="I74" i="2"/>
  <c r="I162" i="2"/>
  <c r="I178" i="2"/>
  <c r="I202" i="2"/>
  <c r="I218" i="2"/>
  <c r="I274" i="2"/>
  <c r="I322" i="2"/>
  <c r="I33" i="2"/>
  <c r="I232" i="2"/>
  <c r="I336" i="2"/>
  <c r="F29" i="2"/>
  <c r="F93" i="2"/>
  <c r="F125" i="2"/>
  <c r="F157" i="2"/>
  <c r="F189" i="2"/>
  <c r="F221" i="2"/>
  <c r="F253" i="2"/>
  <c r="F293" i="2"/>
  <c r="F357" i="2"/>
  <c r="I13" i="2"/>
  <c r="I77" i="2"/>
  <c r="I141" i="2"/>
  <c r="I205" i="2"/>
  <c r="I269" i="2"/>
  <c r="I112" i="2"/>
  <c r="I176" i="2"/>
  <c r="I281" i="2"/>
  <c r="I89" i="2"/>
  <c r="I309" i="2"/>
  <c r="F41" i="2"/>
  <c r="F73" i="2"/>
  <c r="F105" i="2"/>
  <c r="F137" i="2"/>
  <c r="F169" i="2"/>
  <c r="F201" i="2"/>
  <c r="F233" i="2"/>
  <c r="F273" i="2"/>
  <c r="F305" i="2"/>
  <c r="F337" i="2"/>
  <c r="I279" i="2"/>
  <c r="F39" i="2"/>
  <c r="F151" i="2"/>
  <c r="F215" i="2"/>
  <c r="F279" i="2"/>
  <c r="F343" i="2"/>
  <c r="I260" i="2"/>
  <c r="I252" i="2"/>
  <c r="L28" i="2"/>
  <c r="F68" i="2"/>
  <c r="I164" i="2"/>
  <c r="F220" i="2"/>
  <c r="I292" i="2"/>
  <c r="I356" i="2"/>
  <c r="L15" i="2"/>
  <c r="I47" i="2"/>
  <c r="I79" i="2"/>
  <c r="I95" i="2"/>
  <c r="I127" i="2"/>
  <c r="I159" i="2"/>
  <c r="I207" i="2"/>
  <c r="I215" i="2"/>
  <c r="I255" i="2"/>
  <c r="I271" i="2"/>
  <c r="I311" i="2"/>
  <c r="F20" i="2"/>
  <c r="F84" i="2"/>
  <c r="I156" i="2"/>
  <c r="I244" i="2"/>
  <c r="I316" i="2"/>
  <c r="I300" i="2"/>
  <c r="I6" i="2"/>
  <c r="J6" i="2" s="1"/>
  <c r="I22" i="2"/>
  <c r="I38" i="2"/>
  <c r="F342" i="2"/>
  <c r="I350" i="2"/>
  <c r="I366" i="2"/>
  <c r="L36" i="2"/>
  <c r="F139" i="2"/>
  <c r="F203" i="2"/>
  <c r="F267" i="2"/>
  <c r="F331" i="2"/>
  <c r="F11" i="2"/>
  <c r="I67" i="2"/>
  <c r="I299" i="2"/>
  <c r="F44" i="2"/>
  <c r="I265" i="2"/>
  <c r="I369" i="2"/>
  <c r="I73" i="2"/>
  <c r="I145" i="2"/>
  <c r="I97" i="2"/>
  <c r="I72" i="2"/>
  <c r="I56" i="2"/>
  <c r="I137" i="2"/>
  <c r="I41" i="2"/>
  <c r="I329" i="2"/>
  <c r="I261" i="2"/>
  <c r="I213" i="2"/>
  <c r="I152" i="2"/>
  <c r="I305" i="2"/>
  <c r="I129" i="2"/>
  <c r="I65" i="2"/>
  <c r="I328" i="2"/>
  <c r="I257" i="2"/>
  <c r="I245" i="2"/>
  <c r="I277" i="2"/>
  <c r="I40" i="2"/>
  <c r="I249" i="2"/>
  <c r="I197" i="2"/>
  <c r="I149" i="2"/>
  <c r="I88" i="2"/>
  <c r="I117" i="2"/>
  <c r="I264" i="2"/>
  <c r="I193" i="2"/>
  <c r="I225" i="2"/>
  <c r="I133" i="2"/>
  <c r="I85" i="2"/>
  <c r="I24" i="2"/>
  <c r="I8" i="2"/>
  <c r="I105" i="2"/>
  <c r="I177" i="2"/>
  <c r="I81" i="2"/>
  <c r="I136" i="2"/>
  <c r="I104" i="2"/>
  <c r="I53" i="2"/>
  <c r="I21" i="2"/>
  <c r="I229" i="2"/>
  <c r="I235" i="2"/>
  <c r="I187" i="2"/>
  <c r="I91" i="2"/>
  <c r="I181" i="2"/>
  <c r="I165" i="2"/>
  <c r="I339" i="2"/>
  <c r="I123" i="2"/>
  <c r="I107" i="2"/>
  <c r="I75" i="2"/>
  <c r="I11" i="2"/>
  <c r="I200" i="2"/>
  <c r="I344" i="2"/>
  <c r="I101" i="2"/>
  <c r="I307" i="2"/>
  <c r="I155" i="2"/>
  <c r="I139" i="2"/>
  <c r="I83" i="2"/>
  <c r="I59" i="2"/>
  <c r="I36" i="2"/>
  <c r="I334" i="2"/>
  <c r="I46" i="2"/>
  <c r="I240" i="2"/>
  <c r="I208" i="2"/>
  <c r="I26" i="2"/>
  <c r="I58" i="2"/>
  <c r="I82" i="2"/>
  <c r="I98" i="2"/>
  <c r="I114" i="2"/>
  <c r="I130" i="2"/>
  <c r="I146" i="2"/>
  <c r="I226" i="2"/>
  <c r="I250" i="2"/>
  <c r="I282" i="2"/>
  <c r="I298" i="2"/>
  <c r="I346" i="2"/>
  <c r="I362" i="2"/>
  <c r="I49" i="2"/>
  <c r="I293" i="2"/>
  <c r="I357" i="2"/>
  <c r="F37" i="2"/>
  <c r="F69" i="2"/>
  <c r="F101" i="2"/>
  <c r="F133" i="2"/>
  <c r="F165" i="2"/>
  <c r="F197" i="2"/>
  <c r="F229" i="2"/>
  <c r="F261" i="2"/>
  <c r="F309" i="2"/>
  <c r="I29" i="2"/>
  <c r="I93" i="2"/>
  <c r="I157" i="2"/>
  <c r="I221" i="2"/>
  <c r="I349" i="2"/>
  <c r="I64" i="2"/>
  <c r="I128" i="2"/>
  <c r="I192" i="2"/>
  <c r="I313" i="2"/>
  <c r="L32" i="2"/>
  <c r="I9" i="2"/>
  <c r="I121" i="2"/>
  <c r="I341" i="2"/>
  <c r="F49" i="2"/>
  <c r="F81" i="2"/>
  <c r="F113" i="2"/>
  <c r="F145" i="2"/>
  <c r="F177" i="2"/>
  <c r="F209" i="2"/>
  <c r="F249" i="2"/>
  <c r="F281" i="2"/>
  <c r="F313" i="2"/>
  <c r="F345" i="2"/>
  <c r="I364" i="2"/>
  <c r="F103" i="2"/>
  <c r="F167" i="2"/>
  <c r="F231" i="2"/>
  <c r="F295" i="2"/>
  <c r="F359" i="2"/>
  <c r="I319" i="2"/>
  <c r="I28" i="2"/>
  <c r="I68" i="2"/>
  <c r="I132" i="2"/>
  <c r="F196" i="2"/>
  <c r="I220" i="2"/>
  <c r="F324" i="2"/>
  <c r="I332" i="2"/>
  <c r="I15" i="2"/>
  <c r="I39" i="2"/>
  <c r="I71" i="2"/>
  <c r="I103" i="2"/>
  <c r="I143" i="2"/>
  <c r="I175" i="2"/>
  <c r="I191" i="2"/>
  <c r="I223" i="2"/>
  <c r="I327" i="2"/>
  <c r="I367" i="2"/>
  <c r="I20" i="2"/>
  <c r="I84" i="2"/>
  <c r="F212" i="2"/>
  <c r="I276" i="2"/>
  <c r="I340" i="2"/>
  <c r="I78" i="2"/>
  <c r="I86" i="2"/>
  <c r="F134" i="2"/>
  <c r="F150" i="2"/>
  <c r="I158" i="2"/>
  <c r="F174" i="2"/>
  <c r="F198" i="2"/>
  <c r="I222" i="2"/>
  <c r="I238" i="2"/>
  <c r="I254" i="2"/>
  <c r="F286" i="2"/>
  <c r="I294" i="2"/>
  <c r="F310" i="2"/>
  <c r="I318" i="2"/>
  <c r="I171" i="2"/>
  <c r="F99" i="2"/>
  <c r="I131" i="2"/>
  <c r="I163" i="2"/>
  <c r="I297" i="2"/>
  <c r="I69" i="2"/>
  <c r="I288" i="2"/>
  <c r="I233" i="2"/>
  <c r="I10" i="2"/>
  <c r="I34" i="2"/>
  <c r="I66" i="2"/>
  <c r="I154" i="2"/>
  <c r="I170" i="2"/>
  <c r="I186" i="2"/>
  <c r="I210" i="2"/>
  <c r="I234" i="2"/>
  <c r="I258" i="2"/>
  <c r="I306" i="2"/>
  <c r="I330" i="2"/>
  <c r="I113" i="2"/>
  <c r="I304" i="2"/>
  <c r="I368" i="2"/>
  <c r="F45" i="2"/>
  <c r="F77" i="2"/>
  <c r="F109" i="2"/>
  <c r="F141" i="2"/>
  <c r="F173" i="2"/>
  <c r="F205" i="2"/>
  <c r="F237" i="2"/>
  <c r="F269" i="2"/>
  <c r="F325" i="2"/>
  <c r="I45" i="2"/>
  <c r="I109" i="2"/>
  <c r="I173" i="2"/>
  <c r="I237" i="2"/>
  <c r="I16" i="2"/>
  <c r="I80" i="2"/>
  <c r="I144" i="2"/>
  <c r="I217" i="2"/>
  <c r="I345" i="2"/>
  <c r="I25" i="2"/>
  <c r="I153" i="2"/>
  <c r="F25" i="2"/>
  <c r="F89" i="2"/>
  <c r="F121" i="2"/>
  <c r="F153" i="2"/>
  <c r="F185" i="2"/>
  <c r="F217" i="2"/>
  <c r="F257" i="2"/>
  <c r="F289" i="2"/>
  <c r="F321" i="2"/>
  <c r="F361" i="2"/>
  <c r="F119" i="2"/>
  <c r="F183" i="2"/>
  <c r="F247" i="2"/>
  <c r="F311" i="2"/>
  <c r="F100" i="2"/>
  <c r="F164" i="2"/>
  <c r="I196" i="2"/>
  <c r="F252" i="2"/>
  <c r="I324" i="2"/>
  <c r="I180" i="2"/>
  <c r="I7" i="2"/>
  <c r="J7" i="2" s="1"/>
  <c r="I31" i="2"/>
  <c r="I55" i="2"/>
  <c r="I111" i="2"/>
  <c r="I135" i="2"/>
  <c r="I151" i="2"/>
  <c r="I167" i="2"/>
  <c r="I231" i="2"/>
  <c r="I247" i="2"/>
  <c r="I263" i="2"/>
  <c r="I295" i="2"/>
  <c r="I343" i="2"/>
  <c r="F52" i="2"/>
  <c r="F116" i="2"/>
  <c r="F244" i="2"/>
  <c r="F276" i="2"/>
  <c r="F340" i="2"/>
  <c r="I62" i="2"/>
  <c r="I172" i="2"/>
  <c r="I236" i="2"/>
  <c r="F332" i="2"/>
  <c r="F59" i="2"/>
  <c r="I355" i="2"/>
  <c r="F40" i="2"/>
  <c r="F288" i="2"/>
  <c r="I216" i="2"/>
  <c r="F22" i="2"/>
  <c r="F30" i="2"/>
  <c r="I54" i="2"/>
  <c r="F70" i="2"/>
  <c r="I102" i="2"/>
  <c r="I118" i="2"/>
  <c r="I134" i="2"/>
  <c r="I150" i="2"/>
  <c r="F166" i="2"/>
  <c r="I174" i="2"/>
  <c r="F190" i="2"/>
  <c r="I198" i="2"/>
  <c r="F214" i="2"/>
  <c r="I270" i="2"/>
  <c r="I286" i="2"/>
  <c r="I310" i="2"/>
  <c r="I342" i="2"/>
  <c r="I12" i="2"/>
  <c r="F92" i="2"/>
  <c r="F172" i="2"/>
  <c r="F236" i="2"/>
  <c r="I284" i="2"/>
  <c r="F155" i="2"/>
  <c r="F219" i="2"/>
  <c r="F283" i="2"/>
  <c r="F347" i="2"/>
  <c r="I19" i="2"/>
  <c r="I35" i="2"/>
  <c r="F51" i="2"/>
  <c r="F75" i="2"/>
  <c r="I99" i="2"/>
  <c r="I195" i="2"/>
  <c r="I219" i="2"/>
  <c r="I243" i="2"/>
  <c r="I259" i="2"/>
  <c r="I283" i="2"/>
  <c r="I331" i="2"/>
  <c r="I44" i="2"/>
  <c r="F188" i="2"/>
  <c r="I228" i="2"/>
  <c r="I308" i="2"/>
  <c r="F66" i="2"/>
  <c r="F170" i="2"/>
  <c r="F152" i="2"/>
  <c r="I296" i="2"/>
  <c r="F280" i="2"/>
  <c r="F248" i="2"/>
  <c r="I199" i="2"/>
  <c r="I239" i="2"/>
  <c r="I287" i="2"/>
  <c r="I303" i="2"/>
  <c r="I335" i="2"/>
  <c r="I351" i="2"/>
  <c r="F156" i="2"/>
  <c r="I212" i="2"/>
  <c r="F316" i="2"/>
  <c r="I148" i="2"/>
  <c r="F46" i="2"/>
  <c r="I70" i="2"/>
  <c r="F94" i="2"/>
  <c r="F126" i="2"/>
  <c r="F142" i="2"/>
  <c r="I166" i="2"/>
  <c r="F182" i="2"/>
  <c r="I190" i="2"/>
  <c r="F206" i="2"/>
  <c r="I214" i="2"/>
  <c r="I230" i="2"/>
  <c r="I246" i="2"/>
  <c r="F278" i="2"/>
  <c r="F302" i="2"/>
  <c r="F326" i="2"/>
  <c r="F334" i="2"/>
  <c r="I358" i="2"/>
  <c r="F12" i="2"/>
  <c r="F60" i="2"/>
  <c r="I92" i="2"/>
  <c r="F140" i="2"/>
  <c r="F204" i="2"/>
  <c r="F260" i="2"/>
  <c r="F300" i="2"/>
  <c r="F107" i="2"/>
  <c r="F171" i="2"/>
  <c r="F235" i="2"/>
  <c r="F363" i="2"/>
  <c r="I51" i="2"/>
  <c r="F91" i="2"/>
  <c r="I179" i="2"/>
  <c r="I203" i="2"/>
  <c r="I251" i="2"/>
  <c r="I267" i="2"/>
  <c r="I291" i="2"/>
  <c r="I315" i="2"/>
  <c r="I363" i="2"/>
  <c r="F108" i="2"/>
  <c r="I188" i="2"/>
  <c r="I348" i="2"/>
  <c r="F312" i="2"/>
  <c r="F138" i="2"/>
  <c r="F303" i="2"/>
  <c r="I14" i="2"/>
  <c r="F86" i="2"/>
  <c r="I94" i="2"/>
  <c r="I110" i="2"/>
  <c r="I126" i="2"/>
  <c r="I142" i="2"/>
  <c r="F158" i="2"/>
  <c r="I182" i="2"/>
  <c r="I206" i="2"/>
  <c r="F222" i="2"/>
  <c r="F254" i="2"/>
  <c r="I262" i="2"/>
  <c r="I278" i="2"/>
  <c r="F294" i="2"/>
  <c r="I302" i="2"/>
  <c r="F318" i="2"/>
  <c r="I326" i="2"/>
  <c r="F350" i="2"/>
  <c r="F366" i="2"/>
  <c r="F36" i="2"/>
  <c r="I124" i="2"/>
  <c r="I140" i="2"/>
  <c r="I204" i="2"/>
  <c r="F284" i="2"/>
  <c r="I43" i="2"/>
  <c r="F123" i="2"/>
  <c r="F187" i="2"/>
  <c r="F251" i="2"/>
  <c r="F315" i="2"/>
  <c r="F83" i="2"/>
  <c r="I147" i="2"/>
  <c r="I211" i="2"/>
  <c r="I275" i="2"/>
  <c r="I323" i="2"/>
  <c r="I347" i="2"/>
  <c r="I76" i="2"/>
  <c r="I108" i="2"/>
  <c r="F268" i="2"/>
  <c r="F308" i="2"/>
  <c r="I273" i="2"/>
  <c r="I361" i="2"/>
  <c r="F224" i="2"/>
  <c r="F34" i="2"/>
  <c r="F223" i="2"/>
  <c r="I285" i="2"/>
  <c r="F352" i="2"/>
  <c r="I301" i="2"/>
  <c r="F90" i="2"/>
  <c r="F264" i="2"/>
  <c r="F9" i="2"/>
  <c r="I120" i="2"/>
  <c r="F234" i="2"/>
  <c r="F362" i="2"/>
  <c r="I317" i="2"/>
  <c r="F146" i="2"/>
  <c r="F112" i="2"/>
  <c r="F240" i="2"/>
  <c r="I184" i="2"/>
  <c r="F298" i="2"/>
  <c r="I312" i="2"/>
  <c r="I168" i="2"/>
  <c r="I209" i="2"/>
  <c r="I333" i="2"/>
  <c r="F114" i="2"/>
  <c r="F306" i="2"/>
  <c r="I201" i="2"/>
  <c r="I289" i="2"/>
  <c r="F256" i="2"/>
  <c r="I353" i="2"/>
  <c r="F111" i="2"/>
  <c r="F208" i="2"/>
  <c r="I224" i="2"/>
  <c r="I27" i="2"/>
  <c r="I365" i="2"/>
  <c r="F200" i="2"/>
  <c r="I241" i="2"/>
  <c r="I321" i="2"/>
  <c r="F320" i="2"/>
  <c r="F24" i="2"/>
  <c r="F250" i="2"/>
  <c r="I227" i="2"/>
  <c r="I360" i="2"/>
  <c r="I280" i="2"/>
  <c r="F176" i="2"/>
  <c r="F307" i="2"/>
  <c r="F230" i="2"/>
  <c r="F339" i="2"/>
  <c r="F246" i="2"/>
  <c r="F238" i="2"/>
  <c r="F299" i="2"/>
  <c r="F110" i="2"/>
  <c r="F262" i="2"/>
  <c r="F118" i="2"/>
  <c r="F270" i="2"/>
  <c r="J9" i="2" l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 s="1"/>
  <c r="J92" i="2" s="1"/>
  <c r="J93" i="2" s="1"/>
  <c r="J94" i="2" s="1"/>
  <c r="J95" i="2" s="1"/>
  <c r="J96" i="2" s="1"/>
  <c r="J97" i="2" s="1"/>
  <c r="J98" i="2" s="1"/>
  <c r="J99" i="2" s="1"/>
  <c r="J100" i="2" s="1"/>
  <c r="J101" i="2" s="1"/>
  <c r="J102" i="2" s="1"/>
  <c r="J103" i="2" s="1"/>
  <c r="J104" i="2" s="1"/>
  <c r="J105" i="2" s="1"/>
  <c r="J106" i="2" s="1"/>
  <c r="J107" i="2" s="1"/>
  <c r="J108" i="2" s="1"/>
  <c r="J109" i="2" s="1"/>
  <c r="J110" i="2" s="1"/>
  <c r="J111" i="2" s="1"/>
  <c r="J112" i="2" s="1"/>
  <c r="J113" i="2" s="1"/>
  <c r="J114" i="2" s="1"/>
  <c r="J115" i="2" s="1"/>
  <c r="J116" i="2" s="1"/>
  <c r="J117" i="2" s="1"/>
  <c r="J118" i="2" s="1"/>
  <c r="J119" i="2" s="1"/>
  <c r="J120" i="2" s="1"/>
  <c r="J121" i="2" s="1"/>
  <c r="J122" i="2" s="1"/>
  <c r="J123" i="2" s="1"/>
  <c r="J124" i="2" s="1"/>
  <c r="J125" i="2" s="1"/>
  <c r="J126" i="2" s="1"/>
  <c r="J127" i="2" s="1"/>
  <c r="J128" i="2" s="1"/>
  <c r="J129" i="2" s="1"/>
  <c r="J130" i="2" s="1"/>
  <c r="J131" i="2" s="1"/>
  <c r="J132" i="2" s="1"/>
  <c r="J133" i="2" s="1"/>
  <c r="J134" i="2" s="1"/>
  <c r="J135" i="2" s="1"/>
  <c r="J136" i="2" s="1"/>
  <c r="J137" i="2" s="1"/>
  <c r="J138" i="2" s="1"/>
  <c r="J139" i="2" s="1"/>
  <c r="J140" i="2" s="1"/>
  <c r="J141" i="2" s="1"/>
  <c r="J142" i="2" s="1"/>
  <c r="J143" i="2" s="1"/>
  <c r="J144" i="2" s="1"/>
  <c r="J145" i="2" s="1"/>
  <c r="J146" i="2" s="1"/>
  <c r="J147" i="2" s="1"/>
  <c r="J148" i="2" s="1"/>
  <c r="J149" i="2" s="1"/>
  <c r="J150" i="2" s="1"/>
  <c r="J151" i="2" s="1"/>
  <c r="J152" i="2" s="1"/>
  <c r="J153" i="2" s="1"/>
  <c r="J154" i="2" s="1"/>
  <c r="J155" i="2" s="1"/>
  <c r="J156" i="2" s="1"/>
  <c r="J157" i="2" s="1"/>
  <c r="J158" i="2" s="1"/>
  <c r="J159" i="2" s="1"/>
  <c r="J160" i="2" s="1"/>
  <c r="J161" i="2" s="1"/>
  <c r="J162" i="2" s="1"/>
  <c r="J163" i="2" s="1"/>
  <c r="J164" i="2" s="1"/>
  <c r="J165" i="2" s="1"/>
  <c r="J166" i="2" s="1"/>
  <c r="J167" i="2" s="1"/>
  <c r="J168" i="2" s="1"/>
  <c r="J169" i="2" s="1"/>
  <c r="J170" i="2" s="1"/>
  <c r="J171" i="2" s="1"/>
  <c r="J172" i="2" s="1"/>
  <c r="J173" i="2" s="1"/>
  <c r="J174" i="2" s="1"/>
  <c r="J175" i="2" s="1"/>
  <c r="J176" i="2" s="1"/>
  <c r="J177" i="2" s="1"/>
  <c r="J178" i="2" s="1"/>
  <c r="J179" i="2" s="1"/>
  <c r="J180" i="2" s="1"/>
  <c r="J181" i="2" s="1"/>
  <c r="J182" i="2" s="1"/>
  <c r="J183" i="2" s="1"/>
  <c r="J184" i="2" s="1"/>
  <c r="J185" i="2" s="1"/>
  <c r="J186" i="2" s="1"/>
  <c r="J187" i="2" s="1"/>
  <c r="J188" i="2" s="1"/>
  <c r="J189" i="2" s="1"/>
  <c r="J190" i="2" s="1"/>
  <c r="J191" i="2" s="1"/>
  <c r="J192" i="2" s="1"/>
  <c r="J193" i="2" s="1"/>
  <c r="J194" i="2" s="1"/>
  <c r="J195" i="2" s="1"/>
  <c r="J196" i="2" s="1"/>
  <c r="J197" i="2" s="1"/>
  <c r="J198" i="2" s="1"/>
  <c r="J199" i="2" s="1"/>
  <c r="J200" i="2" s="1"/>
  <c r="J201" i="2" s="1"/>
  <c r="J202" i="2" s="1"/>
  <c r="J203" i="2" s="1"/>
  <c r="J204" i="2" s="1"/>
  <c r="J205" i="2" s="1"/>
  <c r="J206" i="2" s="1"/>
  <c r="J207" i="2" s="1"/>
  <c r="J208" i="2" s="1"/>
  <c r="J209" i="2" s="1"/>
  <c r="J210" i="2" s="1"/>
  <c r="J211" i="2" s="1"/>
  <c r="J212" i="2" s="1"/>
  <c r="J213" i="2" s="1"/>
  <c r="J214" i="2" s="1"/>
  <c r="J215" i="2" s="1"/>
  <c r="J216" i="2" s="1"/>
  <c r="J217" i="2" s="1"/>
  <c r="J218" i="2" s="1"/>
  <c r="J219" i="2" s="1"/>
  <c r="J220" i="2" s="1"/>
  <c r="J221" i="2" s="1"/>
  <c r="J222" i="2" s="1"/>
  <c r="J223" i="2" s="1"/>
  <c r="J224" i="2" s="1"/>
  <c r="J225" i="2" s="1"/>
  <c r="J226" i="2" s="1"/>
  <c r="J227" i="2" s="1"/>
  <c r="J228" i="2" s="1"/>
  <c r="J229" i="2" s="1"/>
  <c r="J230" i="2" s="1"/>
  <c r="J231" i="2" s="1"/>
  <c r="J232" i="2" s="1"/>
  <c r="J233" i="2" s="1"/>
  <c r="J234" i="2" s="1"/>
  <c r="J235" i="2" s="1"/>
  <c r="J236" i="2" s="1"/>
  <c r="J237" i="2" s="1"/>
  <c r="J238" i="2" s="1"/>
  <c r="J239" i="2" s="1"/>
  <c r="J240" i="2" s="1"/>
  <c r="J241" i="2" s="1"/>
  <c r="J242" i="2" s="1"/>
  <c r="J243" i="2" s="1"/>
  <c r="J244" i="2" s="1"/>
  <c r="J245" i="2" s="1"/>
  <c r="J246" i="2" s="1"/>
  <c r="J247" i="2" s="1"/>
  <c r="J248" i="2" s="1"/>
  <c r="J249" i="2" s="1"/>
  <c r="J250" i="2" s="1"/>
  <c r="J251" i="2" s="1"/>
  <c r="J252" i="2" s="1"/>
  <c r="J253" i="2" s="1"/>
  <c r="J254" i="2" s="1"/>
  <c r="J255" i="2" s="1"/>
  <c r="J256" i="2" s="1"/>
  <c r="J257" i="2" s="1"/>
  <c r="J258" i="2" s="1"/>
  <c r="J259" i="2" s="1"/>
  <c r="J260" i="2" s="1"/>
  <c r="J261" i="2" s="1"/>
  <c r="J262" i="2" s="1"/>
  <c r="J263" i="2" s="1"/>
  <c r="J264" i="2" s="1"/>
  <c r="J265" i="2" s="1"/>
  <c r="J266" i="2" s="1"/>
  <c r="J267" i="2" s="1"/>
  <c r="J268" i="2" s="1"/>
  <c r="J269" i="2" s="1"/>
  <c r="J270" i="2" s="1"/>
  <c r="J271" i="2" s="1"/>
  <c r="J272" i="2" s="1"/>
  <c r="J273" i="2" s="1"/>
  <c r="J274" i="2" s="1"/>
  <c r="J275" i="2" s="1"/>
  <c r="J276" i="2" s="1"/>
  <c r="J277" i="2" s="1"/>
  <c r="J278" i="2" s="1"/>
  <c r="J279" i="2" s="1"/>
  <c r="J280" i="2" s="1"/>
  <c r="J281" i="2" s="1"/>
  <c r="J282" i="2" s="1"/>
  <c r="J283" i="2" s="1"/>
  <c r="J284" i="2" s="1"/>
  <c r="J285" i="2" s="1"/>
  <c r="J286" i="2" s="1"/>
  <c r="J287" i="2" s="1"/>
  <c r="J288" i="2" s="1"/>
  <c r="J289" i="2" s="1"/>
  <c r="J290" i="2" s="1"/>
  <c r="J291" i="2" s="1"/>
  <c r="J292" i="2" s="1"/>
  <c r="J293" i="2" s="1"/>
  <c r="J294" i="2" s="1"/>
  <c r="J295" i="2" s="1"/>
  <c r="J296" i="2" s="1"/>
  <c r="J297" i="2" s="1"/>
  <c r="J298" i="2" s="1"/>
  <c r="J299" i="2" s="1"/>
  <c r="J300" i="2" s="1"/>
  <c r="J301" i="2" s="1"/>
  <c r="J302" i="2" s="1"/>
  <c r="J303" i="2" s="1"/>
  <c r="J304" i="2" s="1"/>
  <c r="J305" i="2" s="1"/>
  <c r="J306" i="2" s="1"/>
  <c r="J307" i="2" s="1"/>
  <c r="J308" i="2" s="1"/>
  <c r="J309" i="2" s="1"/>
  <c r="J310" i="2" s="1"/>
  <c r="J311" i="2" s="1"/>
  <c r="J312" i="2" s="1"/>
  <c r="J313" i="2" s="1"/>
  <c r="J314" i="2" s="1"/>
  <c r="J315" i="2" s="1"/>
  <c r="J316" i="2" s="1"/>
  <c r="J317" i="2" s="1"/>
  <c r="J318" i="2" s="1"/>
  <c r="J319" i="2" s="1"/>
  <c r="J320" i="2" s="1"/>
  <c r="J321" i="2" s="1"/>
  <c r="J322" i="2" s="1"/>
  <c r="J323" i="2" s="1"/>
  <c r="J324" i="2" s="1"/>
  <c r="J325" i="2" s="1"/>
  <c r="J326" i="2" s="1"/>
  <c r="J327" i="2" s="1"/>
  <c r="J328" i="2" s="1"/>
  <c r="J329" i="2" s="1"/>
  <c r="J330" i="2" s="1"/>
  <c r="J331" i="2" s="1"/>
  <c r="J332" i="2" s="1"/>
  <c r="J333" i="2" s="1"/>
  <c r="J334" i="2" s="1"/>
  <c r="J335" i="2" s="1"/>
  <c r="J336" i="2" s="1"/>
  <c r="J337" i="2" s="1"/>
  <c r="J338" i="2" s="1"/>
  <c r="J339" i="2" s="1"/>
  <c r="J340" i="2" s="1"/>
  <c r="J341" i="2" s="1"/>
  <c r="J342" i="2" s="1"/>
  <c r="J343" i="2" s="1"/>
  <c r="J344" i="2" s="1"/>
  <c r="J345" i="2" s="1"/>
  <c r="J346" i="2" s="1"/>
  <c r="J347" i="2" s="1"/>
  <c r="J348" i="2" s="1"/>
  <c r="J349" i="2" s="1"/>
  <c r="J350" i="2" s="1"/>
  <c r="J351" i="2" s="1"/>
  <c r="J352" i="2" s="1"/>
  <c r="J353" i="2" s="1"/>
  <c r="J354" i="2" s="1"/>
  <c r="J355" i="2" s="1"/>
  <c r="J356" i="2" s="1"/>
  <c r="J357" i="2" s="1"/>
  <c r="J358" i="2" s="1"/>
  <c r="J359" i="2" s="1"/>
  <c r="J360" i="2" s="1"/>
  <c r="J361" i="2" s="1"/>
  <c r="J362" i="2" s="1"/>
  <c r="J363" i="2" s="1"/>
  <c r="J364" i="2" s="1"/>
  <c r="J365" i="2" s="1"/>
  <c r="J366" i="2" s="1"/>
  <c r="J367" i="2" s="1"/>
  <c r="J368" i="2" s="1"/>
  <c r="J369" i="2" s="1"/>
  <c r="J8" i="2"/>
  <c r="G7" i="2"/>
  <c r="K7" i="2" s="1"/>
  <c r="L7" i="2" s="1"/>
  <c r="G8" i="2" l="1"/>
  <c r="J3" i="2"/>
  <c r="J2" i="2" s="1"/>
  <c r="K8" i="2" l="1"/>
  <c r="L8" i="2" s="1"/>
  <c r="G9" i="2"/>
  <c r="H3" i="4"/>
  <c r="K9" i="2" l="1"/>
  <c r="L9" i="2" s="1"/>
  <c r="G10" i="2"/>
  <c r="K10" i="2" l="1"/>
  <c r="L10" i="2" s="1"/>
  <c r="G11" i="2"/>
  <c r="K11" i="2" l="1"/>
  <c r="L11" i="2" s="1"/>
  <c r="G12" i="2"/>
  <c r="G13" i="2" l="1"/>
  <c r="K12" i="2"/>
  <c r="L12" i="2" s="1"/>
  <c r="G14" i="2" l="1"/>
  <c r="K13" i="2"/>
  <c r="L13" i="2" s="1"/>
  <c r="G15" i="2" l="1"/>
  <c r="K14" i="2"/>
  <c r="L14" i="2" s="1"/>
  <c r="G16" i="2" l="1"/>
  <c r="K15" i="2"/>
  <c r="G17" i="2" l="1"/>
  <c r="K16" i="2"/>
  <c r="L16" i="2" s="1"/>
  <c r="G18" i="2" l="1"/>
  <c r="K17" i="2"/>
  <c r="L17" i="2" s="1"/>
  <c r="G19" i="2" l="1"/>
  <c r="K18" i="2"/>
  <c r="L18" i="2" s="1"/>
  <c r="G20" i="2" l="1"/>
  <c r="K19" i="2"/>
  <c r="L19" i="2" s="1"/>
  <c r="G21" i="2" l="1"/>
  <c r="K20" i="2"/>
  <c r="L20" i="2" s="1"/>
  <c r="G22" i="2" l="1"/>
  <c r="K21" i="2"/>
  <c r="L21" i="2" s="1"/>
  <c r="G23" i="2" l="1"/>
  <c r="K22" i="2"/>
  <c r="L22" i="2" s="1"/>
  <c r="G24" i="2" l="1"/>
  <c r="K23" i="2"/>
  <c r="L23" i="2" s="1"/>
  <c r="G25" i="2" l="1"/>
  <c r="K24" i="2"/>
  <c r="L24" i="2" s="1"/>
  <c r="G26" i="2" l="1"/>
  <c r="K25" i="2"/>
  <c r="G27" i="2" l="1"/>
  <c r="K26" i="2"/>
  <c r="L26" i="2" s="1"/>
  <c r="G28" i="2" l="1"/>
  <c r="K27" i="2"/>
  <c r="L27" i="2" s="1"/>
  <c r="G29" i="2" l="1"/>
  <c r="K28" i="2"/>
  <c r="G30" i="2" l="1"/>
  <c r="K29" i="2"/>
  <c r="L29" i="2" s="1"/>
  <c r="G31" i="2" l="1"/>
  <c r="K30" i="2"/>
  <c r="L30" i="2" s="1"/>
  <c r="G32" i="2" l="1"/>
  <c r="K31" i="2"/>
  <c r="G33" i="2" l="1"/>
  <c r="K32" i="2"/>
  <c r="G34" i="2" l="1"/>
  <c r="K33" i="2"/>
  <c r="L33" i="2" s="1"/>
  <c r="G35" i="2" l="1"/>
  <c r="K34" i="2"/>
  <c r="L34" i="2" s="1"/>
  <c r="G36" i="2" l="1"/>
  <c r="K35" i="2"/>
  <c r="L35" i="2" s="1"/>
  <c r="G37" i="2" l="1"/>
  <c r="K36" i="2"/>
  <c r="G38" i="2" l="1"/>
  <c r="K37" i="2"/>
  <c r="G39" i="2" l="1"/>
  <c r="K38" i="2"/>
  <c r="L38" i="2" s="1"/>
  <c r="G40" i="2" l="1"/>
  <c r="K39" i="2"/>
  <c r="L39" i="2" s="1"/>
  <c r="G41" i="2" l="1"/>
  <c r="K40" i="2"/>
  <c r="L40" i="2" s="1"/>
  <c r="G42" i="2" l="1"/>
  <c r="K41" i="2"/>
  <c r="L41" i="2" s="1"/>
  <c r="G43" i="2" l="1"/>
  <c r="K42" i="2"/>
  <c r="L42" i="2" s="1"/>
  <c r="G44" i="2" l="1"/>
  <c r="K43" i="2"/>
  <c r="L43" i="2" s="1"/>
  <c r="G45" i="2" l="1"/>
  <c r="K44" i="2"/>
  <c r="L44" i="2" s="1"/>
  <c r="G46" i="2" l="1"/>
  <c r="K45" i="2"/>
  <c r="L45" i="2" s="1"/>
  <c r="K46" i="2" l="1"/>
  <c r="L46" i="2" s="1"/>
  <c r="G47" i="2"/>
  <c r="K47" i="2" l="1"/>
  <c r="G48" i="2"/>
  <c r="G49" i="2" l="1"/>
  <c r="K48" i="2"/>
  <c r="L48" i="2" s="1"/>
  <c r="K49" i="2" l="1"/>
  <c r="L49" i="2" s="1"/>
  <c r="G50" i="2"/>
  <c r="K50" i="2" l="1"/>
  <c r="L50" i="2" s="1"/>
  <c r="G51" i="2"/>
  <c r="K51" i="2" l="1"/>
  <c r="L51" i="2" s="1"/>
  <c r="G52" i="2"/>
  <c r="K52" i="2" l="1"/>
  <c r="L52" i="2" s="1"/>
  <c r="G53" i="2"/>
  <c r="K53" i="2" l="1"/>
  <c r="L53" i="2" s="1"/>
  <c r="G54" i="2"/>
  <c r="G55" i="2" l="1"/>
  <c r="K54" i="2"/>
  <c r="L54" i="2" s="1"/>
  <c r="G56" i="2" l="1"/>
  <c r="K55" i="2"/>
  <c r="L55" i="2" s="1"/>
  <c r="G57" i="2" l="1"/>
  <c r="K56" i="2"/>
  <c r="L56" i="2" s="1"/>
  <c r="G58" i="2" l="1"/>
  <c r="K57" i="2"/>
  <c r="L57" i="2" s="1"/>
  <c r="K58" i="2" l="1"/>
  <c r="L58" i="2" s="1"/>
  <c r="G59" i="2"/>
  <c r="G60" i="2" l="1"/>
  <c r="K59" i="2"/>
  <c r="L59" i="2" s="1"/>
  <c r="K60" i="2" l="1"/>
  <c r="L60" i="2" s="1"/>
  <c r="G61" i="2"/>
  <c r="K61" i="2" l="1"/>
  <c r="L61" i="2" s="1"/>
  <c r="G62" i="2"/>
  <c r="K62" i="2" l="1"/>
  <c r="L62" i="2" s="1"/>
  <c r="G63" i="2"/>
  <c r="K63" i="2" l="1"/>
  <c r="L63" i="2" s="1"/>
  <c r="G64" i="2"/>
  <c r="G65" i="2" l="1"/>
  <c r="K64" i="2"/>
  <c r="L64" i="2" s="1"/>
  <c r="K65" i="2" l="1"/>
  <c r="L65" i="2" s="1"/>
  <c r="G66" i="2"/>
  <c r="K66" i="2" l="1"/>
  <c r="L66" i="2" s="1"/>
  <c r="G67" i="2"/>
  <c r="K67" i="2" l="1"/>
  <c r="L67" i="2" s="1"/>
  <c r="G68" i="2"/>
  <c r="K68" i="2" l="1"/>
  <c r="L68" i="2" s="1"/>
  <c r="G69" i="2"/>
  <c r="K69" i="2" l="1"/>
  <c r="L69" i="2" s="1"/>
  <c r="G70" i="2"/>
  <c r="K70" i="2" l="1"/>
  <c r="L70" i="2" s="1"/>
  <c r="G71" i="2"/>
  <c r="G72" i="2" l="1"/>
  <c r="K71" i="2"/>
  <c r="L71" i="2" s="1"/>
  <c r="G73" i="2" l="1"/>
  <c r="K72" i="2"/>
  <c r="L72" i="2" s="1"/>
  <c r="G74" i="2" l="1"/>
  <c r="K73" i="2"/>
  <c r="L73" i="2" s="1"/>
  <c r="K74" i="2" l="1"/>
  <c r="L74" i="2" s="1"/>
  <c r="G75" i="2"/>
  <c r="K75" i="2" l="1"/>
  <c r="L75" i="2" s="1"/>
  <c r="G76" i="2"/>
  <c r="K76" i="2" l="1"/>
  <c r="L76" i="2" s="1"/>
  <c r="G77" i="2"/>
  <c r="K77" i="2" l="1"/>
  <c r="L77" i="2" s="1"/>
  <c r="G78" i="2"/>
  <c r="K78" i="2" l="1"/>
  <c r="L78" i="2" s="1"/>
  <c r="G79" i="2"/>
  <c r="G80" i="2" l="1"/>
  <c r="K79" i="2"/>
  <c r="L79" i="2" s="1"/>
  <c r="G81" i="2" l="1"/>
  <c r="K80" i="2"/>
  <c r="L80" i="2" s="1"/>
  <c r="G82" i="2" l="1"/>
  <c r="K81" i="2"/>
  <c r="L81" i="2" s="1"/>
  <c r="K82" i="2" l="1"/>
  <c r="L82" i="2" s="1"/>
  <c r="G83" i="2"/>
  <c r="G84" i="2" l="1"/>
  <c r="K83" i="2"/>
  <c r="L83" i="2" s="1"/>
  <c r="G85" i="2" l="1"/>
  <c r="K84" i="2"/>
  <c r="L84" i="2" s="1"/>
  <c r="G86" i="2" l="1"/>
  <c r="K85" i="2"/>
  <c r="L85" i="2" s="1"/>
  <c r="G87" i="2" l="1"/>
  <c r="K86" i="2"/>
  <c r="L86" i="2" s="1"/>
  <c r="K87" i="2" l="1"/>
  <c r="L87" i="2" s="1"/>
  <c r="G88" i="2"/>
  <c r="K88" i="2" l="1"/>
  <c r="L88" i="2" s="1"/>
  <c r="G89" i="2"/>
  <c r="K89" i="2" l="1"/>
  <c r="L89" i="2" s="1"/>
  <c r="G90" i="2"/>
  <c r="G91" i="2" l="1"/>
  <c r="K90" i="2"/>
  <c r="L90" i="2" s="1"/>
  <c r="G92" i="2" l="1"/>
  <c r="K91" i="2"/>
  <c r="L91" i="2" s="1"/>
  <c r="G93" i="2" l="1"/>
  <c r="K92" i="2"/>
  <c r="L92" i="2" s="1"/>
  <c r="K93" i="2" l="1"/>
  <c r="L93" i="2" s="1"/>
  <c r="G94" i="2"/>
  <c r="K94" i="2" l="1"/>
  <c r="L94" i="2" s="1"/>
  <c r="G95" i="2"/>
  <c r="K95" i="2" l="1"/>
  <c r="L95" i="2" s="1"/>
  <c r="G96" i="2"/>
  <c r="G97" i="2" l="1"/>
  <c r="K96" i="2"/>
  <c r="L96" i="2" s="1"/>
  <c r="K97" i="2" l="1"/>
  <c r="L97" i="2" s="1"/>
  <c r="G98" i="2"/>
  <c r="K98" i="2" l="1"/>
  <c r="L98" i="2" s="1"/>
  <c r="G99" i="2"/>
  <c r="G100" i="2" l="1"/>
  <c r="K99" i="2"/>
  <c r="L99" i="2" s="1"/>
  <c r="G101" i="2" l="1"/>
  <c r="K100" i="2"/>
  <c r="L100" i="2" s="1"/>
  <c r="G102" i="2" l="1"/>
  <c r="K101" i="2"/>
  <c r="L101" i="2" s="1"/>
  <c r="G103" i="2" l="1"/>
  <c r="K102" i="2"/>
  <c r="L102" i="2" s="1"/>
  <c r="K103" i="2" l="1"/>
  <c r="L103" i="2" s="1"/>
  <c r="G104" i="2"/>
  <c r="K104" i="2" l="1"/>
  <c r="L104" i="2" s="1"/>
  <c r="G105" i="2"/>
  <c r="G106" i="2" l="1"/>
  <c r="K105" i="2"/>
  <c r="L105" i="2" s="1"/>
  <c r="G107" i="2" l="1"/>
  <c r="K106" i="2"/>
  <c r="L106" i="2" s="1"/>
  <c r="K107" i="2" l="1"/>
  <c r="L107" i="2" s="1"/>
  <c r="G108" i="2"/>
  <c r="K108" i="2" l="1"/>
  <c r="L108" i="2" s="1"/>
  <c r="G109" i="2"/>
  <c r="K109" i="2" l="1"/>
  <c r="L109" i="2" s="1"/>
  <c r="G110" i="2"/>
  <c r="K110" i="2" l="1"/>
  <c r="L110" i="2" s="1"/>
  <c r="G111" i="2"/>
  <c r="K111" i="2" l="1"/>
  <c r="L111" i="2" s="1"/>
  <c r="G112" i="2"/>
  <c r="K112" i="2" l="1"/>
  <c r="L112" i="2" s="1"/>
  <c r="G113" i="2"/>
  <c r="K113" i="2" l="1"/>
  <c r="L113" i="2" s="1"/>
  <c r="G114" i="2"/>
  <c r="K114" i="2" l="1"/>
  <c r="L114" i="2" s="1"/>
  <c r="G115" i="2"/>
  <c r="K115" i="2" l="1"/>
  <c r="L115" i="2" s="1"/>
  <c r="G116" i="2"/>
  <c r="K116" i="2" l="1"/>
  <c r="L116" i="2" s="1"/>
  <c r="G117" i="2"/>
  <c r="K117" i="2" l="1"/>
  <c r="L117" i="2" s="1"/>
  <c r="G118" i="2"/>
  <c r="K118" i="2" l="1"/>
  <c r="L118" i="2" s="1"/>
  <c r="G119" i="2"/>
  <c r="K119" i="2" l="1"/>
  <c r="L119" i="2" s="1"/>
  <c r="G120" i="2"/>
  <c r="K120" i="2" l="1"/>
  <c r="L120" i="2" s="1"/>
  <c r="G121" i="2"/>
  <c r="K121" i="2" l="1"/>
  <c r="L121" i="2" s="1"/>
  <c r="G122" i="2"/>
  <c r="G123" i="2" l="1"/>
  <c r="K122" i="2"/>
  <c r="L122" i="2" s="1"/>
  <c r="K123" i="2" l="1"/>
  <c r="L123" i="2" s="1"/>
  <c r="G124" i="2"/>
  <c r="K124" i="2" l="1"/>
  <c r="L124" i="2" s="1"/>
  <c r="G125" i="2"/>
  <c r="K125" i="2" l="1"/>
  <c r="L125" i="2" s="1"/>
  <c r="G126" i="2"/>
  <c r="K126" i="2" l="1"/>
  <c r="L126" i="2" s="1"/>
  <c r="G127" i="2"/>
  <c r="K127" i="2" l="1"/>
  <c r="L127" i="2" s="1"/>
  <c r="G128" i="2"/>
  <c r="K128" i="2" l="1"/>
  <c r="L128" i="2" s="1"/>
  <c r="G129" i="2"/>
  <c r="K129" i="2" l="1"/>
  <c r="L129" i="2" s="1"/>
  <c r="G130" i="2"/>
  <c r="K130" i="2" l="1"/>
  <c r="L130" i="2" s="1"/>
  <c r="G131" i="2"/>
  <c r="K131" i="2" l="1"/>
  <c r="L131" i="2" s="1"/>
  <c r="G132" i="2"/>
  <c r="K132" i="2" l="1"/>
  <c r="L132" i="2" s="1"/>
  <c r="G133" i="2"/>
  <c r="K133" i="2" l="1"/>
  <c r="L133" i="2" s="1"/>
  <c r="G134" i="2"/>
  <c r="K134" i="2" l="1"/>
  <c r="L134" i="2" s="1"/>
  <c r="G135" i="2"/>
  <c r="K135" i="2" l="1"/>
  <c r="L135" i="2" s="1"/>
  <c r="G136" i="2"/>
  <c r="K136" i="2" l="1"/>
  <c r="L136" i="2" s="1"/>
  <c r="G137" i="2"/>
  <c r="K137" i="2" l="1"/>
  <c r="L137" i="2" s="1"/>
  <c r="G138" i="2"/>
  <c r="G139" i="2" l="1"/>
  <c r="K138" i="2"/>
  <c r="L138" i="2" s="1"/>
  <c r="K139" i="2" l="1"/>
  <c r="L139" i="2" s="1"/>
  <c r="G140" i="2"/>
  <c r="K140" i="2" l="1"/>
  <c r="L140" i="2" s="1"/>
  <c r="G141" i="2"/>
  <c r="K141" i="2" l="1"/>
  <c r="L141" i="2" s="1"/>
  <c r="G142" i="2"/>
  <c r="K142" i="2" l="1"/>
  <c r="L142" i="2" s="1"/>
  <c r="G143" i="2"/>
  <c r="K143" i="2" l="1"/>
  <c r="L143" i="2" s="1"/>
  <c r="G144" i="2"/>
  <c r="K144" i="2" l="1"/>
  <c r="L144" i="2" s="1"/>
  <c r="G145" i="2"/>
  <c r="K145" i="2" l="1"/>
  <c r="L145" i="2" s="1"/>
  <c r="G146" i="2"/>
  <c r="K146" i="2" l="1"/>
  <c r="L146" i="2" s="1"/>
  <c r="G147" i="2"/>
  <c r="K147" i="2" l="1"/>
  <c r="L147" i="2" s="1"/>
  <c r="G148" i="2"/>
  <c r="K148" i="2" l="1"/>
  <c r="L148" i="2" s="1"/>
  <c r="G149" i="2"/>
  <c r="K149" i="2" l="1"/>
  <c r="L149" i="2" s="1"/>
  <c r="G150" i="2"/>
  <c r="K150" i="2" l="1"/>
  <c r="L150" i="2" s="1"/>
  <c r="G151" i="2"/>
  <c r="K151" i="2" l="1"/>
  <c r="L151" i="2" s="1"/>
  <c r="G152" i="2"/>
  <c r="K152" i="2" l="1"/>
  <c r="L152" i="2" s="1"/>
  <c r="G153" i="2"/>
  <c r="K153" i="2" l="1"/>
  <c r="L153" i="2" s="1"/>
  <c r="G154" i="2"/>
  <c r="K154" i="2" l="1"/>
  <c r="L154" i="2" s="1"/>
  <c r="G155" i="2"/>
  <c r="K155" i="2" l="1"/>
  <c r="L155" i="2" s="1"/>
  <c r="G156" i="2"/>
  <c r="K156" i="2" l="1"/>
  <c r="L156" i="2" s="1"/>
  <c r="G157" i="2"/>
  <c r="K157" i="2" l="1"/>
  <c r="L157" i="2" s="1"/>
  <c r="G158" i="2"/>
  <c r="G159" i="2" l="1"/>
  <c r="K158" i="2"/>
  <c r="L158" i="2" s="1"/>
  <c r="K159" i="2" l="1"/>
  <c r="L159" i="2" s="1"/>
  <c r="G160" i="2"/>
  <c r="K160" i="2" l="1"/>
  <c r="L160" i="2" s="1"/>
  <c r="G161" i="2"/>
  <c r="K161" i="2" l="1"/>
  <c r="L161" i="2" s="1"/>
  <c r="G162" i="2"/>
  <c r="K162" i="2" l="1"/>
  <c r="L162" i="2" s="1"/>
  <c r="G163" i="2"/>
  <c r="K163" i="2" l="1"/>
  <c r="L163" i="2" s="1"/>
  <c r="G164" i="2"/>
  <c r="K164" i="2" l="1"/>
  <c r="L164" i="2" s="1"/>
  <c r="G165" i="2"/>
  <c r="K165" i="2" l="1"/>
  <c r="L165" i="2" s="1"/>
  <c r="G166" i="2"/>
  <c r="K166" i="2" l="1"/>
  <c r="L166" i="2" s="1"/>
  <c r="G167" i="2"/>
  <c r="K167" i="2" l="1"/>
  <c r="L167" i="2" s="1"/>
  <c r="G168" i="2"/>
  <c r="G169" i="2" l="1"/>
  <c r="K168" i="2"/>
  <c r="L168" i="2" s="1"/>
  <c r="K169" i="2" l="1"/>
  <c r="L169" i="2" s="1"/>
  <c r="G170" i="2"/>
  <c r="K170" i="2" l="1"/>
  <c r="L170" i="2" s="1"/>
  <c r="G171" i="2"/>
  <c r="K171" i="2" l="1"/>
  <c r="L171" i="2" s="1"/>
  <c r="G172" i="2"/>
  <c r="K172" i="2" l="1"/>
  <c r="L172" i="2" s="1"/>
  <c r="G173" i="2"/>
  <c r="G174" i="2" l="1"/>
  <c r="K173" i="2"/>
  <c r="L173" i="2" s="1"/>
  <c r="K174" i="2" l="1"/>
  <c r="L174" i="2" s="1"/>
  <c r="G175" i="2"/>
  <c r="G176" i="2" l="1"/>
  <c r="K175" i="2"/>
  <c r="L175" i="2" s="1"/>
  <c r="G177" i="2" l="1"/>
  <c r="K176" i="2"/>
  <c r="L176" i="2" s="1"/>
  <c r="K177" i="2" l="1"/>
  <c r="L177" i="2" s="1"/>
  <c r="G178" i="2"/>
  <c r="G179" i="2" l="1"/>
  <c r="K178" i="2"/>
  <c r="L178" i="2" s="1"/>
  <c r="K179" i="2" l="1"/>
  <c r="L179" i="2" s="1"/>
  <c r="G180" i="2"/>
  <c r="K180" i="2" l="1"/>
  <c r="L180" i="2" s="1"/>
  <c r="G181" i="2"/>
  <c r="K181" i="2" l="1"/>
  <c r="L181" i="2" s="1"/>
  <c r="G182" i="2"/>
  <c r="G183" i="2" l="1"/>
  <c r="K182" i="2"/>
  <c r="L182" i="2" s="1"/>
  <c r="K183" i="2" l="1"/>
  <c r="L183" i="2" s="1"/>
  <c r="G184" i="2"/>
  <c r="K184" i="2" l="1"/>
  <c r="L184" i="2" s="1"/>
  <c r="G185" i="2"/>
  <c r="K185" i="2" l="1"/>
  <c r="L185" i="2" s="1"/>
  <c r="G186" i="2"/>
  <c r="K186" i="2" l="1"/>
  <c r="L186" i="2" s="1"/>
  <c r="G187" i="2"/>
  <c r="K187" i="2" l="1"/>
  <c r="L187" i="2" s="1"/>
  <c r="G188" i="2"/>
  <c r="K188" i="2" l="1"/>
  <c r="L188" i="2" s="1"/>
  <c r="G189" i="2"/>
  <c r="G190" i="2" l="1"/>
  <c r="K189" i="2"/>
  <c r="L189" i="2" s="1"/>
  <c r="K190" i="2" l="1"/>
  <c r="L190" i="2" s="1"/>
  <c r="G191" i="2"/>
  <c r="G192" i="2" l="1"/>
  <c r="K191" i="2"/>
  <c r="L191" i="2" s="1"/>
  <c r="G193" i="2" l="1"/>
  <c r="K192" i="2"/>
  <c r="L192" i="2" s="1"/>
  <c r="G194" i="2" l="1"/>
  <c r="K193" i="2"/>
  <c r="L193" i="2" s="1"/>
  <c r="G195" i="2" l="1"/>
  <c r="K194" i="2"/>
  <c r="L194" i="2" s="1"/>
  <c r="G196" i="2" l="1"/>
  <c r="K195" i="2"/>
  <c r="L195" i="2" s="1"/>
  <c r="G197" i="2" l="1"/>
  <c r="K196" i="2"/>
  <c r="L196" i="2" s="1"/>
  <c r="K197" i="2" l="1"/>
  <c r="L197" i="2" s="1"/>
  <c r="G198" i="2"/>
  <c r="K198" i="2" l="1"/>
  <c r="L198" i="2" s="1"/>
  <c r="G199" i="2"/>
  <c r="K199" i="2" l="1"/>
  <c r="L199" i="2" s="1"/>
  <c r="G200" i="2"/>
  <c r="G201" i="2" l="1"/>
  <c r="K200" i="2"/>
  <c r="L200" i="2" s="1"/>
  <c r="G202" i="2" l="1"/>
  <c r="K201" i="2"/>
  <c r="L201" i="2" s="1"/>
  <c r="K202" i="2" l="1"/>
  <c r="L202" i="2" s="1"/>
  <c r="G203" i="2"/>
  <c r="K203" i="2" l="1"/>
  <c r="L203" i="2" s="1"/>
  <c r="G204" i="2"/>
  <c r="K204" i="2" l="1"/>
  <c r="L204" i="2" s="1"/>
  <c r="G205" i="2"/>
  <c r="K205" i="2" l="1"/>
  <c r="L205" i="2" s="1"/>
  <c r="G206" i="2"/>
  <c r="G207" i="2" l="1"/>
  <c r="K206" i="2"/>
  <c r="L206" i="2" s="1"/>
  <c r="G208" i="2" l="1"/>
  <c r="K207" i="2"/>
  <c r="L207" i="2" s="1"/>
  <c r="K208" i="2" l="1"/>
  <c r="L208" i="2" s="1"/>
  <c r="G209" i="2"/>
  <c r="G210" i="2" l="1"/>
  <c r="K209" i="2"/>
  <c r="L209" i="2" s="1"/>
  <c r="K210" i="2" l="1"/>
  <c r="L210" i="2" s="1"/>
  <c r="G211" i="2"/>
  <c r="G212" i="2" l="1"/>
  <c r="K211" i="2"/>
  <c r="L211" i="2" s="1"/>
  <c r="K212" i="2" l="1"/>
  <c r="L212" i="2" s="1"/>
  <c r="G213" i="2"/>
  <c r="K213" i="2" l="1"/>
  <c r="L213" i="2" s="1"/>
  <c r="G214" i="2"/>
  <c r="G215" i="2" l="1"/>
  <c r="K214" i="2"/>
  <c r="L214" i="2" s="1"/>
  <c r="K215" i="2" l="1"/>
  <c r="L215" i="2" s="1"/>
  <c r="G216" i="2"/>
  <c r="K216" i="2" l="1"/>
  <c r="L216" i="2" s="1"/>
  <c r="G217" i="2"/>
  <c r="K217" i="2" l="1"/>
  <c r="L217" i="2" s="1"/>
  <c r="G218" i="2"/>
  <c r="G219" i="2" l="1"/>
  <c r="K218" i="2"/>
  <c r="L218" i="2" s="1"/>
  <c r="K219" i="2" l="1"/>
  <c r="L219" i="2" s="1"/>
  <c r="G220" i="2"/>
  <c r="K220" i="2" l="1"/>
  <c r="L220" i="2" s="1"/>
  <c r="G221" i="2"/>
  <c r="K221" i="2" l="1"/>
  <c r="L221" i="2" s="1"/>
  <c r="G222" i="2"/>
  <c r="G223" i="2" l="1"/>
  <c r="K222" i="2"/>
  <c r="L222" i="2" s="1"/>
  <c r="K223" i="2" l="1"/>
  <c r="L223" i="2" s="1"/>
  <c r="G224" i="2"/>
  <c r="K224" i="2" l="1"/>
  <c r="L224" i="2" s="1"/>
  <c r="G225" i="2"/>
  <c r="G226" i="2" l="1"/>
  <c r="K225" i="2"/>
  <c r="L225" i="2" s="1"/>
  <c r="G227" i="2" l="1"/>
  <c r="K226" i="2"/>
  <c r="L226" i="2" s="1"/>
  <c r="K227" i="2" l="1"/>
  <c r="L227" i="2" s="1"/>
  <c r="G228" i="2"/>
  <c r="K228" i="2" l="1"/>
  <c r="L228" i="2" s="1"/>
  <c r="G229" i="2"/>
  <c r="K229" i="2" l="1"/>
  <c r="L229" i="2" s="1"/>
  <c r="G230" i="2"/>
  <c r="K230" i="2" l="1"/>
  <c r="L230" i="2" s="1"/>
  <c r="G231" i="2"/>
  <c r="K231" i="2" l="1"/>
  <c r="L231" i="2" s="1"/>
  <c r="G232" i="2"/>
  <c r="K232" i="2" l="1"/>
  <c r="L232" i="2" s="1"/>
  <c r="G233" i="2"/>
  <c r="G234" i="2" l="1"/>
  <c r="K233" i="2"/>
  <c r="L233" i="2" s="1"/>
  <c r="G235" i="2" l="1"/>
  <c r="K234" i="2"/>
  <c r="L234" i="2" s="1"/>
  <c r="K235" i="2" l="1"/>
  <c r="L235" i="2" s="1"/>
  <c r="G236" i="2"/>
  <c r="G237" i="2" l="1"/>
  <c r="K236" i="2"/>
  <c r="L236" i="2" s="1"/>
  <c r="G238" i="2" l="1"/>
  <c r="K237" i="2"/>
  <c r="L237" i="2" s="1"/>
  <c r="K238" i="2" l="1"/>
  <c r="L238" i="2" s="1"/>
  <c r="G239" i="2"/>
  <c r="K239" i="2" l="1"/>
  <c r="L239" i="2" s="1"/>
  <c r="G240" i="2"/>
  <c r="G241" i="2" l="1"/>
  <c r="K240" i="2"/>
  <c r="L240" i="2" s="1"/>
  <c r="K241" i="2" l="1"/>
  <c r="L241" i="2" s="1"/>
  <c r="G242" i="2"/>
  <c r="K242" i="2" l="1"/>
  <c r="L242" i="2" s="1"/>
  <c r="G243" i="2"/>
  <c r="K243" i="2" l="1"/>
  <c r="L243" i="2" s="1"/>
  <c r="G244" i="2"/>
  <c r="K244" i="2" l="1"/>
  <c r="L244" i="2" s="1"/>
  <c r="G245" i="2"/>
  <c r="K245" i="2" l="1"/>
  <c r="L245" i="2" s="1"/>
  <c r="G246" i="2"/>
  <c r="G247" i="2" l="1"/>
  <c r="K246" i="2"/>
  <c r="L246" i="2" s="1"/>
  <c r="G248" i="2" l="1"/>
  <c r="K247" i="2"/>
  <c r="L247" i="2" s="1"/>
  <c r="K248" i="2" l="1"/>
  <c r="L248" i="2" s="1"/>
  <c r="G249" i="2"/>
  <c r="K249" i="2" l="1"/>
  <c r="L249" i="2" s="1"/>
  <c r="G250" i="2"/>
  <c r="K250" i="2" l="1"/>
  <c r="L250" i="2" s="1"/>
  <c r="G251" i="2"/>
  <c r="K251" i="2" l="1"/>
  <c r="L251" i="2" s="1"/>
  <c r="G252" i="2"/>
  <c r="G253" i="2" l="1"/>
  <c r="K252" i="2"/>
  <c r="L252" i="2" s="1"/>
  <c r="G254" i="2" l="1"/>
  <c r="K253" i="2"/>
  <c r="L253" i="2" s="1"/>
  <c r="K254" i="2" l="1"/>
  <c r="L254" i="2" s="1"/>
  <c r="G255" i="2"/>
  <c r="G256" i="2" l="1"/>
  <c r="K255" i="2"/>
  <c r="L255" i="2" s="1"/>
  <c r="K256" i="2" l="1"/>
  <c r="L256" i="2" s="1"/>
  <c r="G257" i="2"/>
  <c r="K257" i="2" l="1"/>
  <c r="L257" i="2" s="1"/>
  <c r="G258" i="2"/>
  <c r="K258" i="2" l="1"/>
  <c r="L258" i="2" s="1"/>
  <c r="G259" i="2"/>
  <c r="G260" i="2" l="1"/>
  <c r="K259" i="2"/>
  <c r="L259" i="2" s="1"/>
  <c r="G261" i="2" l="1"/>
  <c r="K260" i="2"/>
  <c r="L260" i="2" s="1"/>
  <c r="K261" i="2" l="1"/>
  <c r="L261" i="2" s="1"/>
  <c r="G262" i="2"/>
  <c r="G263" i="2" l="1"/>
  <c r="K262" i="2"/>
  <c r="L262" i="2" s="1"/>
  <c r="G264" i="2" l="1"/>
  <c r="K263" i="2"/>
  <c r="L263" i="2" s="1"/>
  <c r="K264" i="2" l="1"/>
  <c r="L264" i="2" s="1"/>
  <c r="G265" i="2"/>
  <c r="K265" i="2" l="1"/>
  <c r="L265" i="2" s="1"/>
  <c r="G266" i="2"/>
  <c r="K266" i="2" l="1"/>
  <c r="L266" i="2" s="1"/>
  <c r="G267" i="2"/>
  <c r="K267" i="2" l="1"/>
  <c r="L267" i="2" s="1"/>
  <c r="G268" i="2"/>
  <c r="K268" i="2" l="1"/>
  <c r="L268" i="2" s="1"/>
  <c r="G269" i="2"/>
  <c r="K269" i="2" l="1"/>
  <c r="L269" i="2" s="1"/>
  <c r="G270" i="2"/>
  <c r="G271" i="2" l="1"/>
  <c r="K270" i="2"/>
  <c r="L270" i="2" s="1"/>
  <c r="K271" i="2" l="1"/>
  <c r="L271" i="2" s="1"/>
  <c r="G272" i="2"/>
  <c r="K272" i="2" l="1"/>
  <c r="L272" i="2" s="1"/>
  <c r="G273" i="2"/>
  <c r="K273" i="2" l="1"/>
  <c r="L273" i="2" s="1"/>
  <c r="G274" i="2"/>
  <c r="K274" i="2" l="1"/>
  <c r="L274" i="2" s="1"/>
  <c r="G275" i="2"/>
  <c r="K275" i="2" l="1"/>
  <c r="L275" i="2" s="1"/>
  <c r="G276" i="2"/>
  <c r="G277" i="2" l="1"/>
  <c r="K276" i="2"/>
  <c r="L276" i="2" s="1"/>
  <c r="G278" i="2" l="1"/>
  <c r="K277" i="2"/>
  <c r="L277" i="2" s="1"/>
  <c r="G279" i="2" l="1"/>
  <c r="K278" i="2"/>
  <c r="L278" i="2" s="1"/>
  <c r="G280" i="2" l="1"/>
  <c r="K279" i="2"/>
  <c r="L279" i="2" s="1"/>
  <c r="K280" i="2" l="1"/>
  <c r="L280" i="2" s="1"/>
  <c r="G281" i="2"/>
  <c r="G282" i="2" l="1"/>
  <c r="K281" i="2"/>
  <c r="L281" i="2" s="1"/>
  <c r="K282" i="2" l="1"/>
  <c r="L282" i="2" s="1"/>
  <c r="G283" i="2"/>
  <c r="K283" i="2" l="1"/>
  <c r="L283" i="2" s="1"/>
  <c r="G284" i="2"/>
  <c r="K284" i="2" l="1"/>
  <c r="L284" i="2" s="1"/>
  <c r="G285" i="2"/>
  <c r="G286" i="2" l="1"/>
  <c r="K285" i="2"/>
  <c r="L285" i="2" s="1"/>
  <c r="G287" i="2" l="1"/>
  <c r="K286" i="2"/>
  <c r="L286" i="2" s="1"/>
  <c r="K287" i="2" l="1"/>
  <c r="L287" i="2" s="1"/>
  <c r="G288" i="2"/>
  <c r="K288" i="2" l="1"/>
  <c r="L288" i="2" s="1"/>
  <c r="G289" i="2"/>
  <c r="K289" i="2" l="1"/>
  <c r="L289" i="2" s="1"/>
  <c r="G290" i="2"/>
  <c r="K290" i="2" l="1"/>
  <c r="L290" i="2" s="1"/>
  <c r="G291" i="2"/>
  <c r="K291" i="2" l="1"/>
  <c r="L291" i="2" s="1"/>
  <c r="G292" i="2"/>
  <c r="K292" i="2" l="1"/>
  <c r="L292" i="2" s="1"/>
  <c r="G293" i="2"/>
  <c r="K293" i="2" l="1"/>
  <c r="L293" i="2" s="1"/>
  <c r="G294" i="2"/>
  <c r="G295" i="2" l="1"/>
  <c r="K294" i="2"/>
  <c r="L294" i="2" s="1"/>
  <c r="K295" i="2" l="1"/>
  <c r="L295" i="2" s="1"/>
  <c r="G296" i="2"/>
  <c r="K296" i="2" l="1"/>
  <c r="L296" i="2" s="1"/>
  <c r="G297" i="2"/>
  <c r="K297" i="2" l="1"/>
  <c r="L297" i="2" s="1"/>
  <c r="G298" i="2"/>
  <c r="K298" i="2" l="1"/>
  <c r="L298" i="2" s="1"/>
  <c r="G299" i="2"/>
  <c r="K299" i="2" l="1"/>
  <c r="L299" i="2" s="1"/>
  <c r="G300" i="2"/>
  <c r="K300" i="2" l="1"/>
  <c r="L300" i="2" s="1"/>
  <c r="G301" i="2"/>
  <c r="K301" i="2" l="1"/>
  <c r="L301" i="2" s="1"/>
  <c r="G302" i="2"/>
  <c r="K302" i="2" l="1"/>
  <c r="L302" i="2" s="1"/>
  <c r="G303" i="2"/>
  <c r="G304" i="2" l="1"/>
  <c r="K303" i="2"/>
  <c r="L303" i="2" s="1"/>
  <c r="K304" i="2" l="1"/>
  <c r="L304" i="2" s="1"/>
  <c r="G305" i="2"/>
  <c r="G306" i="2" l="1"/>
  <c r="K305" i="2"/>
  <c r="L305" i="2" s="1"/>
  <c r="K306" i="2" l="1"/>
  <c r="L306" i="2" s="1"/>
  <c r="G307" i="2"/>
  <c r="G308" i="2" l="1"/>
  <c r="K307" i="2"/>
  <c r="L307" i="2" s="1"/>
  <c r="K308" i="2" l="1"/>
  <c r="L308" i="2" s="1"/>
  <c r="G309" i="2"/>
  <c r="K309" i="2" l="1"/>
  <c r="L309" i="2" s="1"/>
  <c r="G310" i="2"/>
  <c r="K310" i="2" l="1"/>
  <c r="L310" i="2" s="1"/>
  <c r="G311" i="2"/>
  <c r="G312" i="2" l="1"/>
  <c r="K311" i="2"/>
  <c r="L311" i="2" s="1"/>
  <c r="K312" i="2" l="1"/>
  <c r="L312" i="2" s="1"/>
  <c r="G313" i="2"/>
  <c r="K313" i="2" l="1"/>
  <c r="L313" i="2" s="1"/>
  <c r="G314" i="2"/>
  <c r="K314" i="2" l="1"/>
  <c r="L314" i="2" s="1"/>
  <c r="G315" i="2"/>
  <c r="K315" i="2" l="1"/>
  <c r="L315" i="2" s="1"/>
  <c r="G316" i="2"/>
  <c r="K316" i="2" l="1"/>
  <c r="L316" i="2" s="1"/>
  <c r="G317" i="2"/>
  <c r="K317" i="2" l="1"/>
  <c r="L317" i="2" s="1"/>
  <c r="G318" i="2"/>
  <c r="K318" i="2" l="1"/>
  <c r="L318" i="2" s="1"/>
  <c r="G319" i="2"/>
  <c r="K319" i="2" l="1"/>
  <c r="L319" i="2" s="1"/>
  <c r="G320" i="2"/>
  <c r="G321" i="2" l="1"/>
  <c r="K320" i="2"/>
  <c r="L320" i="2" s="1"/>
  <c r="G322" i="2" l="1"/>
  <c r="K321" i="2"/>
  <c r="L321" i="2" s="1"/>
  <c r="G323" i="2" l="1"/>
  <c r="K322" i="2"/>
  <c r="L322" i="2" s="1"/>
  <c r="G324" i="2" l="1"/>
  <c r="K323" i="2"/>
  <c r="L323" i="2" s="1"/>
  <c r="K324" i="2" l="1"/>
  <c r="L324" i="2" s="1"/>
  <c r="G325" i="2"/>
  <c r="K325" i="2" l="1"/>
  <c r="L325" i="2" s="1"/>
  <c r="G326" i="2"/>
  <c r="K326" i="2" l="1"/>
  <c r="L326" i="2" s="1"/>
  <c r="G327" i="2"/>
  <c r="K327" i="2" l="1"/>
  <c r="L327" i="2" s="1"/>
  <c r="G328" i="2"/>
  <c r="K328" i="2" l="1"/>
  <c r="L328" i="2" s="1"/>
  <c r="G329" i="2"/>
  <c r="G330" i="2" l="1"/>
  <c r="K329" i="2"/>
  <c r="L329" i="2" s="1"/>
  <c r="K330" i="2" l="1"/>
  <c r="L330" i="2" s="1"/>
  <c r="G331" i="2"/>
  <c r="K331" i="2" l="1"/>
  <c r="L331" i="2" s="1"/>
  <c r="G332" i="2"/>
  <c r="K332" i="2" l="1"/>
  <c r="L332" i="2" s="1"/>
  <c r="G333" i="2"/>
  <c r="K333" i="2" l="1"/>
  <c r="L333" i="2" s="1"/>
  <c r="G334" i="2"/>
  <c r="K334" i="2" l="1"/>
  <c r="L334" i="2" s="1"/>
  <c r="G335" i="2"/>
  <c r="K335" i="2" l="1"/>
  <c r="L335" i="2" s="1"/>
  <c r="G336" i="2"/>
  <c r="K336" i="2" l="1"/>
  <c r="L336" i="2" s="1"/>
  <c r="G337" i="2"/>
  <c r="K337" i="2" l="1"/>
  <c r="L337" i="2" s="1"/>
  <c r="G338" i="2"/>
  <c r="E3" i="2"/>
  <c r="K338" i="2" l="1"/>
  <c r="L338" i="2" s="1"/>
  <c r="G339" i="2"/>
  <c r="K339" i="2" l="1"/>
  <c r="L339" i="2" s="1"/>
  <c r="G340" i="2"/>
  <c r="K340" i="2" l="1"/>
  <c r="L340" i="2" s="1"/>
  <c r="G341" i="2"/>
  <c r="K341" i="2" l="1"/>
  <c r="L341" i="2" s="1"/>
  <c r="G342" i="2"/>
  <c r="K342" i="2" l="1"/>
  <c r="L342" i="2" s="1"/>
  <c r="G343" i="2"/>
  <c r="G344" i="2" l="1"/>
  <c r="K343" i="2"/>
  <c r="L343" i="2" s="1"/>
  <c r="K344" i="2" l="1"/>
  <c r="L344" i="2" s="1"/>
  <c r="G345" i="2"/>
  <c r="K345" i="2" l="1"/>
  <c r="L345" i="2" s="1"/>
  <c r="G346" i="2"/>
  <c r="K346" i="2" l="1"/>
  <c r="L346" i="2" s="1"/>
  <c r="G347" i="2"/>
  <c r="K347" i="2" l="1"/>
  <c r="L347" i="2" s="1"/>
  <c r="G348" i="2"/>
  <c r="G349" i="2" l="1"/>
  <c r="K348" i="2"/>
  <c r="L348" i="2" s="1"/>
  <c r="K349" i="2" l="1"/>
  <c r="L349" i="2" s="1"/>
  <c r="G350" i="2"/>
  <c r="K350" i="2" l="1"/>
  <c r="L350" i="2" s="1"/>
  <c r="G351" i="2"/>
  <c r="K351" i="2" l="1"/>
  <c r="L351" i="2" s="1"/>
  <c r="G352" i="2"/>
  <c r="G353" i="2" l="1"/>
  <c r="K352" i="2"/>
  <c r="L352" i="2" s="1"/>
  <c r="K353" i="2" l="1"/>
  <c r="L353" i="2" s="1"/>
  <c r="G354" i="2"/>
  <c r="K354" i="2" l="1"/>
  <c r="L354" i="2" s="1"/>
  <c r="G355" i="2"/>
  <c r="K355" i="2" l="1"/>
  <c r="L355" i="2" s="1"/>
  <c r="G356" i="2"/>
  <c r="K356" i="2" l="1"/>
  <c r="L356" i="2" s="1"/>
  <c r="G357" i="2"/>
  <c r="K357" i="2" l="1"/>
  <c r="L357" i="2" s="1"/>
  <c r="G358" i="2"/>
  <c r="K358" i="2" l="1"/>
  <c r="L358" i="2" s="1"/>
  <c r="G359" i="2"/>
  <c r="K359" i="2" l="1"/>
  <c r="L359" i="2" s="1"/>
  <c r="G360" i="2"/>
  <c r="K360" i="2" l="1"/>
  <c r="L360" i="2" s="1"/>
  <c r="G361" i="2"/>
  <c r="K361" i="2" l="1"/>
  <c r="L361" i="2" s="1"/>
  <c r="G362" i="2"/>
  <c r="G363" i="2" l="1"/>
  <c r="K362" i="2"/>
  <c r="L362" i="2" s="1"/>
  <c r="K363" i="2" l="1"/>
  <c r="L363" i="2" s="1"/>
  <c r="G364" i="2"/>
  <c r="K364" i="2" l="1"/>
  <c r="L364" i="2" s="1"/>
  <c r="G365" i="2"/>
  <c r="G366" i="2" l="1"/>
  <c r="K365" i="2"/>
  <c r="L365" i="2" s="1"/>
  <c r="K366" i="2" l="1"/>
  <c r="L366" i="2" s="1"/>
  <c r="G367" i="2"/>
  <c r="K367" i="2" l="1"/>
  <c r="L367" i="2" s="1"/>
  <c r="G368" i="2"/>
  <c r="G3" i="2" l="1"/>
  <c r="G2" i="2" s="1"/>
  <c r="F3" i="4" s="1"/>
  <c r="G369" i="2"/>
  <c r="K369" i="2" s="1"/>
  <c r="L369" i="2" s="1"/>
  <c r="K368" i="2"/>
  <c r="L368" i="2" s="1"/>
  <c r="M22" i="2" l="1"/>
  <c r="M30" i="2"/>
  <c r="M111" i="2"/>
  <c r="M39" i="2"/>
  <c r="M87" i="2"/>
  <c r="M125" i="2"/>
  <c r="M116" i="2"/>
  <c r="M17" i="2"/>
  <c r="M48" i="2"/>
  <c r="M61" i="2"/>
  <c r="M119" i="2"/>
  <c r="M33" i="2"/>
  <c r="M69" i="2"/>
  <c r="M122" i="2"/>
  <c r="M18" i="2"/>
  <c r="M20" i="2"/>
  <c r="M112" i="2"/>
  <c r="M123" i="2"/>
  <c r="M62" i="2"/>
  <c r="M50" i="2"/>
  <c r="M72" i="2"/>
  <c r="M79" i="2"/>
  <c r="M80" i="2"/>
  <c r="M81" i="2"/>
  <c r="M95" i="2"/>
  <c r="M57" i="2"/>
  <c r="M99" i="2"/>
  <c r="M71" i="2"/>
  <c r="M115" i="2"/>
  <c r="M52" i="2"/>
  <c r="M65" i="2"/>
  <c r="M113" i="2"/>
  <c r="M121" i="2"/>
  <c r="M98" i="2"/>
  <c r="M78" i="2"/>
  <c r="M73" i="2"/>
  <c r="M114" i="2"/>
  <c r="M8" i="2"/>
  <c r="M27" i="2"/>
  <c r="M12" i="2"/>
  <c r="M38" i="2"/>
  <c r="M28" i="2"/>
  <c r="M45" i="2"/>
  <c r="M7" i="2"/>
  <c r="M88" i="2"/>
  <c r="M10" i="2"/>
  <c r="M64" i="2"/>
  <c r="M77" i="2"/>
  <c r="M43" i="2"/>
  <c r="M93" i="2"/>
  <c r="M101" i="2"/>
  <c r="M74" i="2"/>
  <c r="M25" i="2"/>
  <c r="M63" i="2"/>
  <c r="M35" i="2"/>
  <c r="M86" i="2"/>
  <c r="M124" i="2"/>
  <c r="M53" i="2"/>
  <c r="M32" i="2"/>
  <c r="M103" i="2"/>
  <c r="M41" i="2"/>
  <c r="M105" i="2"/>
  <c r="M92" i="2"/>
  <c r="M24" i="2"/>
  <c r="M14" i="2"/>
  <c r="M118" i="2"/>
  <c r="M54" i="2"/>
  <c r="M29" i="2"/>
  <c r="M11" i="2"/>
  <c r="M58" i="2"/>
  <c r="M76" i="2"/>
  <c r="M21" i="2"/>
  <c r="M56" i="2"/>
  <c r="M85" i="2"/>
  <c r="M90" i="2"/>
  <c r="M66" i="2"/>
  <c r="M94" i="2"/>
  <c r="M109" i="2"/>
  <c r="M47" i="2"/>
  <c r="M46" i="2"/>
  <c r="M117" i="2"/>
  <c r="M89" i="2"/>
  <c r="M104" i="2"/>
  <c r="M55" i="2"/>
  <c r="M110" i="2"/>
  <c r="M23" i="2"/>
  <c r="M16" i="2"/>
  <c r="M107" i="2"/>
  <c r="M82" i="2"/>
  <c r="M102" i="2"/>
  <c r="M40" i="2"/>
  <c r="M34" i="2"/>
  <c r="M67" i="2"/>
  <c r="M36" i="2"/>
  <c r="M91" i="2"/>
  <c r="M15" i="2"/>
  <c r="M100" i="2"/>
  <c r="M75" i="2"/>
  <c r="M127" i="2"/>
  <c r="M128" i="2" s="1"/>
  <c r="M129" i="2" s="1"/>
  <c r="M130" i="2" s="1"/>
  <c r="M131" i="2" s="1"/>
  <c r="M132" i="2" s="1"/>
  <c r="M133" i="2" s="1"/>
  <c r="M134" i="2" s="1"/>
  <c r="M135" i="2" s="1"/>
  <c r="M136" i="2" s="1"/>
  <c r="M137" i="2" s="1"/>
  <c r="M138" i="2" s="1"/>
  <c r="M139" i="2" s="1"/>
  <c r="M140" i="2" s="1"/>
  <c r="M141" i="2" s="1"/>
  <c r="M142" i="2" s="1"/>
  <c r="M143" i="2" s="1"/>
  <c r="M144" i="2" s="1"/>
  <c r="M145" i="2" s="1"/>
  <c r="M146" i="2" s="1"/>
  <c r="M147" i="2" s="1"/>
  <c r="M148" i="2" s="1"/>
  <c r="M149" i="2" s="1"/>
  <c r="M150" i="2" s="1"/>
  <c r="M151" i="2" s="1"/>
  <c r="M152" i="2" s="1"/>
  <c r="M153" i="2" s="1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M171" i="2" s="1"/>
  <c r="M172" i="2" s="1"/>
  <c r="M173" i="2" s="1"/>
  <c r="M174" i="2" s="1"/>
  <c r="M175" i="2" s="1"/>
  <c r="M176" i="2" s="1"/>
  <c r="M177" i="2" s="1"/>
  <c r="M178" i="2" s="1"/>
  <c r="M179" i="2" s="1"/>
  <c r="M180" i="2" s="1"/>
  <c r="M181" i="2" s="1"/>
  <c r="M182" i="2" s="1"/>
  <c r="M183" i="2" s="1"/>
  <c r="M184" i="2" s="1"/>
  <c r="M185" i="2" s="1"/>
  <c r="M186" i="2" s="1"/>
  <c r="M187" i="2" s="1"/>
  <c r="M188" i="2" s="1"/>
  <c r="M189" i="2" s="1"/>
  <c r="M190" i="2" s="1"/>
  <c r="M191" i="2" s="1"/>
  <c r="M192" i="2" s="1"/>
  <c r="M193" i="2" s="1"/>
  <c r="M194" i="2" s="1"/>
  <c r="M195" i="2" s="1"/>
  <c r="M196" i="2" s="1"/>
  <c r="M197" i="2" s="1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M208" i="2" s="1"/>
  <c r="M209" i="2" s="1"/>
  <c r="M210" i="2" s="1"/>
  <c r="M211" i="2" s="1"/>
  <c r="M212" i="2" s="1"/>
  <c r="M213" i="2" s="1"/>
  <c r="M214" i="2" s="1"/>
  <c r="M215" i="2" s="1"/>
  <c r="M216" i="2" s="1"/>
  <c r="M217" i="2" s="1"/>
  <c r="M218" i="2" s="1"/>
  <c r="M219" i="2" s="1"/>
  <c r="M220" i="2" s="1"/>
  <c r="M221" i="2" s="1"/>
  <c r="M222" i="2" s="1"/>
  <c r="M223" i="2" s="1"/>
  <c r="M224" i="2" s="1"/>
  <c r="M225" i="2" s="1"/>
  <c r="M226" i="2" s="1"/>
  <c r="M227" i="2" s="1"/>
  <c r="M228" i="2" s="1"/>
  <c r="M229" i="2" s="1"/>
  <c r="M230" i="2" s="1"/>
  <c r="M231" i="2" s="1"/>
  <c r="M232" i="2" s="1"/>
  <c r="M233" i="2" s="1"/>
  <c r="M234" i="2" s="1"/>
  <c r="M235" i="2" s="1"/>
  <c r="M236" i="2" s="1"/>
  <c r="M237" i="2" s="1"/>
  <c r="M238" i="2" s="1"/>
  <c r="M239" i="2" s="1"/>
  <c r="M240" i="2" s="1"/>
  <c r="M241" i="2" s="1"/>
  <c r="M242" i="2" s="1"/>
  <c r="M243" i="2" s="1"/>
  <c r="M244" i="2" s="1"/>
  <c r="M245" i="2" s="1"/>
  <c r="M246" i="2" s="1"/>
  <c r="M247" i="2" s="1"/>
  <c r="M248" i="2" s="1"/>
  <c r="M249" i="2" s="1"/>
  <c r="M250" i="2" s="1"/>
  <c r="M251" i="2" s="1"/>
  <c r="M252" i="2" s="1"/>
  <c r="M253" i="2" s="1"/>
  <c r="M254" i="2" s="1"/>
  <c r="M255" i="2" s="1"/>
  <c r="M256" i="2" s="1"/>
  <c r="M257" i="2" s="1"/>
  <c r="M258" i="2" s="1"/>
  <c r="M259" i="2" s="1"/>
  <c r="M260" i="2" s="1"/>
  <c r="M261" i="2" s="1"/>
  <c r="M262" i="2" s="1"/>
  <c r="M263" i="2" s="1"/>
  <c r="M264" i="2" s="1"/>
  <c r="M265" i="2" s="1"/>
  <c r="M266" i="2" s="1"/>
  <c r="M267" i="2" s="1"/>
  <c r="M268" i="2" s="1"/>
  <c r="M269" i="2" s="1"/>
  <c r="M270" i="2" s="1"/>
  <c r="M271" i="2" s="1"/>
  <c r="M272" i="2" s="1"/>
  <c r="M273" i="2" s="1"/>
  <c r="M274" i="2" s="1"/>
  <c r="M275" i="2" s="1"/>
  <c r="M276" i="2" s="1"/>
  <c r="M277" i="2" s="1"/>
  <c r="M278" i="2" s="1"/>
  <c r="M279" i="2" s="1"/>
  <c r="M280" i="2" s="1"/>
  <c r="M281" i="2" s="1"/>
  <c r="M282" i="2" s="1"/>
  <c r="M283" i="2" s="1"/>
  <c r="M284" i="2" s="1"/>
  <c r="M285" i="2" s="1"/>
  <c r="M286" i="2" s="1"/>
  <c r="M287" i="2" s="1"/>
  <c r="M288" i="2" s="1"/>
  <c r="M289" i="2" s="1"/>
  <c r="M290" i="2" s="1"/>
  <c r="M291" i="2" s="1"/>
  <c r="M292" i="2" s="1"/>
  <c r="M293" i="2" s="1"/>
  <c r="M294" i="2" s="1"/>
  <c r="M295" i="2" s="1"/>
  <c r="M296" i="2" s="1"/>
  <c r="M297" i="2" s="1"/>
  <c r="M298" i="2" s="1"/>
  <c r="M299" i="2" s="1"/>
  <c r="M300" i="2" s="1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M319" i="2" s="1"/>
  <c r="M320" i="2" s="1"/>
  <c r="M321" i="2" s="1"/>
  <c r="M322" i="2" s="1"/>
  <c r="M323" i="2" s="1"/>
  <c r="M324" i="2" s="1"/>
  <c r="M325" i="2" s="1"/>
  <c r="M326" i="2" s="1"/>
  <c r="M327" i="2" s="1"/>
  <c r="M328" i="2" s="1"/>
  <c r="M329" i="2" s="1"/>
  <c r="M330" i="2" s="1"/>
  <c r="M331" i="2" s="1"/>
  <c r="M332" i="2" s="1"/>
  <c r="M333" i="2" s="1"/>
  <c r="M334" i="2" s="1"/>
  <c r="M335" i="2" s="1"/>
  <c r="M336" i="2" s="1"/>
  <c r="M337" i="2" s="1"/>
  <c r="M338" i="2" s="1"/>
  <c r="M339" i="2" s="1"/>
  <c r="M340" i="2" s="1"/>
  <c r="M341" i="2" s="1"/>
  <c r="M342" i="2" s="1"/>
  <c r="M343" i="2" s="1"/>
  <c r="M344" i="2" s="1"/>
  <c r="M345" i="2" s="1"/>
  <c r="M346" i="2" s="1"/>
  <c r="M347" i="2" s="1"/>
  <c r="M348" i="2" s="1"/>
  <c r="M349" i="2" s="1"/>
  <c r="M350" i="2" s="1"/>
  <c r="M351" i="2" s="1"/>
  <c r="M352" i="2" s="1"/>
  <c r="M353" i="2" s="1"/>
  <c r="M354" i="2" s="1"/>
  <c r="M355" i="2" s="1"/>
  <c r="M356" i="2" s="1"/>
  <c r="M357" i="2" s="1"/>
  <c r="M358" i="2" s="1"/>
  <c r="M359" i="2" s="1"/>
  <c r="M360" i="2" s="1"/>
  <c r="M361" i="2" s="1"/>
  <c r="M362" i="2" s="1"/>
  <c r="M363" i="2" s="1"/>
  <c r="M364" i="2" s="1"/>
  <c r="M365" i="2" s="1"/>
  <c r="M366" i="2" s="1"/>
  <c r="M367" i="2" s="1"/>
  <c r="M368" i="2" s="1"/>
  <c r="M369" i="2" s="1"/>
  <c r="M26" i="2"/>
  <c r="M51" i="2"/>
  <c r="M60" i="2"/>
  <c r="M106" i="2"/>
  <c r="M97" i="2"/>
  <c r="M96" i="2"/>
  <c r="M49" i="2"/>
  <c r="M59" i="2"/>
  <c r="M13" i="2"/>
  <c r="M70" i="2"/>
  <c r="M84" i="2"/>
  <c r="M126" i="2"/>
  <c r="M44" i="2"/>
  <c r="M108" i="2"/>
  <c r="M37" i="2"/>
  <c r="M19" i="2"/>
  <c r="M42" i="2"/>
  <c r="M83" i="2"/>
  <c r="M6" i="2"/>
  <c r="M31" i="2"/>
  <c r="M9" i="2"/>
  <c r="M120" i="2"/>
  <c r="M68" i="2"/>
  <c r="M3" i="2" l="1"/>
  <c r="M2" i="2" s="1"/>
  <c r="J3" i="4" s="1"/>
</calcChain>
</file>

<file path=xl/sharedStrings.xml><?xml version="1.0" encoding="utf-8"?>
<sst xmlns="http://schemas.openxmlformats.org/spreadsheetml/2006/main" count="56" uniqueCount="53">
  <si>
    <t>risveglio gemme ascellari &lt;5%</t>
  </si>
  <si>
    <t>indurimento nocciolo &lt;5%</t>
  </si>
  <si>
    <t>fioritura 5-25%</t>
  </si>
  <si>
    <t>Ndata</t>
  </si>
  <si>
    <t>ind mat 1</t>
  </si>
  <si>
    <t>a</t>
  </si>
  <si>
    <t>b</t>
  </si>
  <si>
    <t>r</t>
  </si>
  <si>
    <t>1.3 exp-7</t>
  </si>
  <si>
    <t>6.5 exp -15</t>
  </si>
  <si>
    <t>p-value</t>
  </si>
  <si>
    <t>LAT</t>
  </si>
  <si>
    <t>LONG</t>
  </si>
  <si>
    <t>Foggia</t>
  </si>
  <si>
    <t>41° 26' N</t>
  </si>
  <si>
    <t>15° 30' E</t>
  </si>
  <si>
    <t>Tmax</t>
  </si>
  <si>
    <t>Tmin</t>
  </si>
  <si>
    <t>Tave</t>
  </si>
  <si>
    <t xml:space="preserve">tasso = a + b*T </t>
  </si>
  <si>
    <t>correlazione tra tasso e temperatura</t>
  </si>
  <si>
    <t>colore cella = input</t>
  </si>
  <si>
    <t>colore cella = output</t>
  </si>
  <si>
    <t>Tbase</t>
  </si>
  <si>
    <t>tasso cumulato per grado di fioritura 5-25%</t>
  </si>
  <si>
    <t>data prevista di fioritura al 5-25%</t>
  </si>
  <si>
    <t>tasso cumulato per indurimenot del nocciolo al 5%</t>
  </si>
  <si>
    <t>data prevista indurimento del nocciolo al 5%</t>
  </si>
  <si>
    <t>data prevista indice di maturazione 1</t>
  </si>
  <si>
    <t xml:space="preserve">tasso giornaliero (fioritura -IM1) </t>
  </si>
  <si>
    <t>tasso giornaliero (fioritura - IM1)sopra la soglia di Tbase</t>
  </si>
  <si>
    <t>tasso cumulato per IM1</t>
  </si>
  <si>
    <t>Stazione</t>
  </si>
  <si>
    <t>JJ date</t>
  </si>
  <si>
    <r>
      <t>tasso (</t>
    </r>
    <r>
      <rPr>
        <i/>
        <sz val="11"/>
        <color theme="1"/>
        <rFont val="Calibri"/>
        <family val="2"/>
        <scheme val="minor"/>
      </rPr>
      <t>risveglio-fioritura</t>
    </r>
    <r>
      <rPr>
        <sz val="11"/>
        <color theme="1"/>
        <rFont val="Calibri"/>
        <family val="2"/>
        <scheme val="minor"/>
      </rPr>
      <t>) giornaliero: a+b*Tave</t>
    </r>
  </si>
  <si>
    <t>Se il tasso giornaliero è &gt; Tbase allora ok, otherwise tasso=0</t>
  </si>
  <si>
    <r>
      <t>tasso giornaliero (</t>
    </r>
    <r>
      <rPr>
        <i/>
        <sz val="11"/>
        <color theme="1"/>
        <rFont val="Calibri"/>
        <family val="2"/>
        <scheme val="minor"/>
      </rPr>
      <t>risveglio-ind. nocciolo</t>
    </r>
    <r>
      <rPr>
        <sz val="11"/>
        <color theme="1"/>
        <rFont val="Calibri"/>
        <family val="2"/>
        <scheme val="minor"/>
      </rPr>
      <t>) : a+b*Tave</t>
    </r>
  </si>
  <si>
    <r>
      <rPr>
        <b/>
        <sz val="11"/>
        <color theme="1"/>
        <rFont val="Calibri"/>
        <family val="2"/>
        <scheme val="minor"/>
      </rPr>
      <t>Inserire:</t>
    </r>
    <r>
      <rPr>
        <sz val="11"/>
        <color theme="1"/>
        <rFont val="Calibri"/>
        <family val="2"/>
        <scheme val="minor"/>
      </rPr>
      <t xml:space="preserve"> in E2 la data della ripresa vegetativa (risveglio gemme ascellari 5%) in </t>
    </r>
    <r>
      <rPr>
        <b/>
        <sz val="11"/>
        <color theme="1"/>
        <rFont val="Calibri"/>
        <family val="2"/>
        <scheme val="minor"/>
      </rPr>
      <t>yyyy-mm-dd.</t>
    </r>
    <r>
      <rPr>
        <sz val="11"/>
        <color theme="1"/>
        <rFont val="Calibri"/>
        <family val="2"/>
        <scheme val="minor"/>
      </rPr>
      <t xml:space="preserve"> (Sotto compare la corrispondente data juliana)</t>
    </r>
  </si>
  <si>
    <r>
      <rPr>
        <b/>
        <sz val="11"/>
        <color theme="1"/>
        <rFont val="Calibri"/>
        <family val="2"/>
        <scheme val="minor"/>
      </rPr>
      <t>Inserire:</t>
    </r>
    <r>
      <rPr>
        <sz val="11"/>
        <color theme="1"/>
        <rFont val="Calibri"/>
        <family val="2"/>
        <scheme val="minor"/>
      </rPr>
      <t xml:space="preserve"> colonna T gionaliera</t>
    </r>
  </si>
  <si>
    <t>evento di partenza</t>
  </si>
  <si>
    <t xml:space="preserve">evento finale </t>
  </si>
  <si>
    <t>giorno</t>
  </si>
  <si>
    <r>
      <rPr>
        <b/>
        <i/>
        <sz val="11"/>
        <color theme="1"/>
        <rFont val="Calibri"/>
        <family val="2"/>
        <scheme val="minor"/>
      </rPr>
      <t xml:space="preserve">Input cella D3: </t>
    </r>
    <r>
      <rPr>
        <i/>
        <sz val="11"/>
        <color theme="1"/>
        <rFont val="Calibri"/>
        <family val="2"/>
        <scheme val="minor"/>
      </rPr>
      <t>inserire la data della ripresa vegetativa (risveglio gemme ascellari 5%) in gg-mese (Es. 5-feb, 10-mar oppure 05/02, 10/03 etc.)</t>
    </r>
  </si>
  <si>
    <t>Giorno-Mese</t>
  </si>
  <si>
    <t>Data prevista di fioritura al 5-25%</t>
  </si>
  <si>
    <t>Data prevista indurimento del nocciolo al 5%</t>
  </si>
  <si>
    <t>Data prevista indice di maturazione 1</t>
  </si>
  <si>
    <t>Output modello</t>
  </si>
  <si>
    <t>Temperatura media giornaliera (°C)</t>
  </si>
  <si>
    <t>Data ripresa vegetativa</t>
  </si>
  <si>
    <r>
      <rPr>
        <b/>
        <i/>
        <sz val="11"/>
        <color theme="1"/>
        <rFont val="Calibri"/>
        <family val="2"/>
        <scheme val="minor"/>
      </rPr>
      <t>Input colonna B</t>
    </r>
    <r>
      <rPr>
        <i/>
        <sz val="11"/>
        <color theme="1"/>
        <rFont val="Calibri"/>
        <family val="2"/>
        <scheme val="minor"/>
      </rPr>
      <t>: inserire la temperatura giornaliera (per incollare una serie di temperature</t>
    </r>
    <r>
      <rPr>
        <i/>
        <sz val="11"/>
        <rFont val="Calibri"/>
        <family val="2"/>
        <scheme val="minor"/>
      </rPr>
      <t xml:space="preserve">, usa il comando </t>
    </r>
    <r>
      <rPr>
        <i/>
        <u/>
        <sz val="11"/>
        <rFont val="Calibri"/>
        <family val="2"/>
        <scheme val="minor"/>
      </rPr>
      <t>Incolla -&gt; Incolla valori</t>
    </r>
    <r>
      <rPr>
        <i/>
        <sz val="11"/>
        <color theme="1"/>
        <rFont val="Calibri"/>
        <family val="2"/>
        <scheme val="minor"/>
      </rPr>
      <t>)</t>
    </r>
  </si>
  <si>
    <r>
      <t>Il modello si basa sulla correlazione tra i tassi di sviluppo di specifiche fenofasi della pianta di Olea Europaea e la temperatura media dell'aria sperimentata durante tali fenofasi. Il tasso di sviluppo è definito come l'inverso della durata della fenofase (d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). Se sussiste una correlazione lineare è possibile usare la retta di regressione (tasso = a+bT) per predire lo sviluppo fenologico: si calcola il tasso giornaliero </t>
    </r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d</t>
    </r>
    <r>
      <rPr>
        <i/>
        <sz val="11"/>
        <color theme="1"/>
        <rFont val="Calibri"/>
        <family val="2"/>
        <scheme val="minor"/>
      </rPr>
      <t>=a+b(T</t>
    </r>
    <r>
      <rPr>
        <i/>
        <vertAlign val="subscript"/>
        <sz val="11"/>
        <color theme="1"/>
        <rFont val="Calibri"/>
        <family val="2"/>
        <scheme val="minor"/>
      </rPr>
      <t>d</t>
    </r>
    <r>
      <rPr>
        <i/>
        <sz val="11"/>
        <color theme="1"/>
        <rFont val="Calibri"/>
        <family val="2"/>
        <scheme val="minor"/>
      </rPr>
      <t xml:space="preserve">) </t>
    </r>
    <r>
      <rPr>
        <sz val="11"/>
        <color theme="1"/>
        <rFont val="Calibri"/>
        <family val="2"/>
        <scheme val="minor"/>
      </rPr>
      <t>a partire dal primo giorno dell'inizio della fenofase e si cumula il valore fino a raggiungere il valore 1.  Il giorno in cui il valore del tasso giornaliero cumulato raggiunge 1 segna la fine della fenofase. Gli inputs richiesti sono: la data del risveglio delle gemme ascellari (risveglio vegetativo) e la colonna della temperatura media giornaliera.</t>
    </r>
  </si>
  <si>
    <r>
      <t xml:space="preserve">Modello fenologico per la specie di olivo </t>
    </r>
    <r>
      <rPr>
        <i/>
        <sz val="11"/>
        <color theme="1"/>
        <rFont val="Calibri"/>
        <family val="2"/>
        <scheme val="minor"/>
      </rPr>
      <t>Olea europaea</t>
    </r>
    <r>
      <rPr>
        <b/>
        <sz val="11"/>
        <color theme="1"/>
        <rFont val="Calibri"/>
        <family val="2"/>
        <scheme val="minor"/>
      </rPr>
      <t xml:space="preserve"> calibrato con i dati PHENAGRI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</si>
</sst>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[$-410]d\-mmm;@"/>
    <numFmt numFmtId="167" formatCode="0.000"/>
    <numFmt numFmtId="168" formatCode="0.00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i/>
      <u/>
      <sz val="11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CC00"/>
        <bgColor indexed="64"/>
      </patternFill>
    </fill>
  </fills>
  <borders count="4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ck">
        <color theme="9" tint="0.39994506668294322"/>
      </left>
      <right style="thick">
        <color theme="9" tint="0.39994506668294322"/>
      </right>
      <top style="thick">
        <color theme="9" tint="0.39994506668294322"/>
      </top>
      <bottom style="thick">
        <color theme="9" tint="0.39994506668294322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ck">
        <color theme="0" tint="-0.14996795556505021"/>
      </left>
      <right style="thick">
        <color theme="0" tint="-0.14996795556505021"/>
      </right>
      <top style="thick">
        <color theme="0" tint="-0.14996795556505021"/>
      </top>
      <bottom style="thick">
        <color theme="0" tint="-0.14996795556505021"/>
      </bottom>
      <diagonal/>
    </border>
    <border>
      <left/>
      <right style="thick">
        <color theme="9" tint="0.39994506668294322"/>
      </right>
      <top style="thick">
        <color theme="9" tint="0.39994506668294322"/>
      </top>
      <bottom style="thick">
        <color theme="9" tint="0.39994506668294322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ck">
        <color theme="9" tint="0.59996337778862885"/>
      </left>
      <right style="thick">
        <color theme="9" tint="0.59996337778862885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9" tint="0.39994506668294322"/>
      </left>
      <right style="thick">
        <color theme="9" tint="0.39994506668294322"/>
      </right>
      <top style="thick">
        <color theme="9" tint="0.39994506668294322"/>
      </top>
      <bottom style="thick">
        <color theme="9" tint="0.59999389629810485"/>
      </bottom>
      <diagonal/>
    </border>
    <border>
      <left/>
      <right style="thick">
        <color rgb="FF99CC00"/>
      </right>
      <top/>
      <bottom/>
      <diagonal/>
    </border>
    <border>
      <left style="thick">
        <color rgb="FF99CC00"/>
      </left>
      <right style="thick">
        <color rgb="FF99CC00"/>
      </right>
      <top/>
      <bottom/>
      <diagonal/>
    </border>
    <border>
      <left style="thick">
        <color rgb="FF99CC00"/>
      </left>
      <right style="thick">
        <color rgb="FF99CC00"/>
      </right>
      <top/>
      <bottom style="thick">
        <color rgb="FF99CC00"/>
      </bottom>
      <diagonal/>
    </border>
    <border>
      <left style="thick">
        <color theme="9" tint="0.39994506668294322"/>
      </left>
      <right style="thick">
        <color rgb="FFFFCC99"/>
      </right>
      <top/>
      <bottom/>
      <diagonal/>
    </border>
    <border>
      <left style="thick">
        <color rgb="FFFFCC99"/>
      </left>
      <right style="thick">
        <color rgb="FFFFCC99"/>
      </right>
      <top style="thick">
        <color theme="9" tint="0.59999389629810485"/>
      </top>
      <bottom style="thick">
        <color rgb="FFFFCC99"/>
      </bottom>
      <diagonal/>
    </border>
    <border>
      <left style="thick">
        <color rgb="FF99CC00"/>
      </left>
      <right/>
      <top style="thick">
        <color rgb="FF99CC00"/>
      </top>
      <bottom style="thick">
        <color rgb="FF99CC00"/>
      </bottom>
      <diagonal/>
    </border>
    <border>
      <left/>
      <right/>
      <top style="thick">
        <color rgb="FF99CC00"/>
      </top>
      <bottom style="thick">
        <color rgb="FF99CC00"/>
      </bottom>
      <diagonal/>
    </border>
    <border>
      <left/>
      <right style="thick">
        <color rgb="FF99CC00"/>
      </right>
      <top style="thick">
        <color rgb="FF99CC00"/>
      </top>
      <bottom style="thick">
        <color rgb="FF99CC00"/>
      </bottom>
      <diagonal/>
    </border>
    <border>
      <left/>
      <right style="thin">
        <color rgb="FF7F7F7F"/>
      </right>
      <top/>
      <bottom style="thin">
        <color rgb="FF969696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4" fillId="3" borderId="2" applyNumberFormat="0" applyAlignment="0" applyProtection="0"/>
    <xf numFmtId="0" fontId="5" fillId="4" borderId="3" applyNumberFormat="0" applyAlignment="0" applyProtection="0"/>
  </cellStyleXfs>
  <cellXfs count="93">
    <xf numFmtId="0" fontId="0" fillId="0" borderId="0" xfId="0"/>
    <xf numFmtId="0" fontId="0" fillId="0" borderId="0" xfId="0" applyAlignment="1">
      <alignment horizontal="center"/>
    </xf>
    <xf numFmtId="164" fontId="6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5" fillId="4" borderId="3" xfId="3"/>
    <xf numFmtId="0" fontId="8" fillId="3" borderId="2" xfId="2" applyFont="1"/>
    <xf numFmtId="0" fontId="0" fillId="0" borderId="0" xfId="0" applyAlignment="1">
      <alignment vertical="top" wrapText="1"/>
    </xf>
    <xf numFmtId="0" fontId="2" fillId="0" borderId="1" xfId="1" applyFont="1" applyFill="1" applyAlignment="1">
      <alignment horizontal="center"/>
    </xf>
    <xf numFmtId="0" fontId="0" fillId="0" borderId="0" xfId="0" applyAlignment="1">
      <alignment horizontal="left"/>
    </xf>
    <xf numFmtId="0" fontId="2" fillId="0" borderId="8" xfId="1" applyFont="1" applyFill="1" applyBorder="1" applyAlignment="1">
      <alignment horizontal="center"/>
    </xf>
    <xf numFmtId="0" fontId="4" fillId="3" borderId="9" xfId="2" applyBorder="1"/>
    <xf numFmtId="0" fontId="0" fillId="0" borderId="10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5" fillId="4" borderId="15" xfId="3" applyBorder="1"/>
    <xf numFmtId="0" fontId="5" fillId="4" borderId="16" xfId="3" applyBorder="1"/>
    <xf numFmtId="0" fontId="3" fillId="0" borderId="17" xfId="1" applyFont="1" applyFill="1" applyBorder="1" applyAlignment="1">
      <alignment horizontal="center"/>
    </xf>
    <xf numFmtId="0" fontId="3" fillId="0" borderId="19" xfId="1" applyFont="1" applyFill="1" applyBorder="1"/>
    <xf numFmtId="0" fontId="2" fillId="0" borderId="11" xfId="0" applyFont="1" applyBorder="1"/>
    <xf numFmtId="0" fontId="0" fillId="0" borderId="20" xfId="0" applyBorder="1" applyAlignment="1">
      <alignment horizontal="center" vertical="center" wrapText="1"/>
    </xf>
    <xf numFmtId="165" fontId="0" fillId="0" borderId="11" xfId="0" applyNumberFormat="1" applyBorder="1" applyAlignment="1">
      <alignment horizontal="left"/>
    </xf>
    <xf numFmtId="165" fontId="0" fillId="0" borderId="12" xfId="0" applyNumberFormat="1" applyBorder="1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left"/>
    </xf>
    <xf numFmtId="165" fontId="0" fillId="0" borderId="13" xfId="0" applyNumberFormat="1" applyBorder="1" applyAlignment="1">
      <alignment horizontal="left"/>
    </xf>
    <xf numFmtId="0" fontId="3" fillId="0" borderId="21" xfId="1" applyFont="1" applyFill="1" applyBorder="1"/>
    <xf numFmtId="0" fontId="3" fillId="0" borderId="0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164" fontId="0" fillId="0" borderId="10" xfId="0" applyNumberFormat="1" applyBorder="1" applyAlignment="1">
      <alignment horizontal="left"/>
    </xf>
    <xf numFmtId="164" fontId="0" fillId="0" borderId="14" xfId="0" applyNumberForma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0" fillId="0" borderId="26" xfId="0" applyBorder="1" applyAlignment="1">
      <alignment horizontal="center"/>
    </xf>
    <xf numFmtId="164" fontId="4" fillId="3" borderId="2" xfId="2" applyNumberFormat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164" fontId="6" fillId="5" borderId="0" xfId="0" applyNumberFormat="1" applyFont="1" applyFill="1" applyAlignment="1">
      <alignment horizontal="center"/>
    </xf>
    <xf numFmtId="0" fontId="0" fillId="5" borderId="0" xfId="0" applyFill="1"/>
    <xf numFmtId="1" fontId="0" fillId="0" borderId="0" xfId="0" applyNumberFormat="1"/>
    <xf numFmtId="166" fontId="0" fillId="0" borderId="0" xfId="0" applyNumberFormat="1"/>
    <xf numFmtId="166" fontId="6" fillId="0" borderId="0" xfId="0" applyNumberFormat="1" applyFont="1" applyAlignment="1">
      <alignment horizontal="center"/>
    </xf>
    <xf numFmtId="167" fontId="0" fillId="0" borderId="24" xfId="0" applyNumberFormat="1" applyBorder="1" applyAlignment="1">
      <alignment horizontal="center" vertical="center" wrapText="1"/>
    </xf>
    <xf numFmtId="167" fontId="9" fillId="0" borderId="0" xfId="0" applyNumberFormat="1" applyFont="1" applyAlignment="1">
      <alignment horizontal="center" vertical="center" wrapText="1"/>
    </xf>
    <xf numFmtId="167" fontId="2" fillId="0" borderId="23" xfId="0" applyNumberFormat="1" applyFont="1" applyBorder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67" fontId="0" fillId="0" borderId="0" xfId="0" applyNumberFormat="1"/>
    <xf numFmtId="167" fontId="0" fillId="0" borderId="0" xfId="0" applyNumberFormat="1" applyAlignment="1">
      <alignment horizontal="center"/>
    </xf>
    <xf numFmtId="168" fontId="0" fillId="0" borderId="0" xfId="0" applyNumberFormat="1"/>
    <xf numFmtId="166" fontId="4" fillId="3" borderId="25" xfId="2" applyNumberFormat="1" applyBorder="1" applyAlignment="1">
      <alignment horizontal="center"/>
    </xf>
    <xf numFmtId="166" fontId="5" fillId="4" borderId="22" xfId="3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Font="1" applyAlignment="1">
      <alignment horizontal="center"/>
    </xf>
    <xf numFmtId="166" fontId="7" fillId="7" borderId="0" xfId="0" applyNumberFormat="1" applyFont="1" applyFill="1" applyAlignment="1">
      <alignment horizontal="center" vertical="center" wrapText="1"/>
    </xf>
    <xf numFmtId="0" fontId="7" fillId="7" borderId="3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165" fontId="9" fillId="7" borderId="0" xfId="0" applyNumberFormat="1" applyFont="1" applyFill="1" applyAlignment="1">
      <alignment horizontal="center" vertical="center" wrapText="1"/>
    </xf>
    <xf numFmtId="0" fontId="2" fillId="7" borderId="0" xfId="0" applyFont="1" applyFill="1"/>
    <xf numFmtId="164" fontId="0" fillId="7" borderId="0" xfId="0" applyNumberFormat="1" applyFill="1"/>
    <xf numFmtId="165" fontId="0" fillId="7" borderId="0" xfId="0" applyNumberFormat="1" applyFill="1"/>
    <xf numFmtId="0" fontId="0" fillId="7" borderId="0" xfId="0" applyFill="1"/>
    <xf numFmtId="1" fontId="0" fillId="7" borderId="0" xfId="0" applyNumberFormat="1" applyFill="1" applyAlignment="1">
      <alignment horizontal="center"/>
    </xf>
    <xf numFmtId="166" fontId="0" fillId="7" borderId="0" xfId="0" applyNumberFormat="1" applyFill="1"/>
    <xf numFmtId="0" fontId="0" fillId="7" borderId="0" xfId="0" applyFont="1" applyFill="1" applyAlignment="1">
      <alignment horizontal="center"/>
    </xf>
    <xf numFmtId="166" fontId="2" fillId="5" borderId="27" xfId="0" applyNumberFormat="1" applyFont="1" applyFill="1" applyBorder="1" applyAlignment="1">
      <alignment horizontal="center" vertical="center" wrapText="1"/>
    </xf>
    <xf numFmtId="164" fontId="4" fillId="6" borderId="28" xfId="2" applyNumberFormat="1" applyFill="1" applyBorder="1" applyAlignment="1" applyProtection="1">
      <alignment horizontal="center"/>
      <protection locked="0"/>
    </xf>
    <xf numFmtId="164" fontId="4" fillId="6" borderId="2" xfId="2" applyNumberFormat="1" applyFill="1" applyAlignment="1" applyProtection="1">
      <alignment horizontal="center"/>
      <protection locked="0"/>
    </xf>
    <xf numFmtId="14" fontId="2" fillId="7" borderId="32" xfId="0" applyNumberFormat="1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" fillId="7" borderId="32" xfId="0" applyFont="1" applyFill="1" applyBorder="1"/>
    <xf numFmtId="166" fontId="6" fillId="5" borderId="0" xfId="0" applyNumberFormat="1" applyFont="1" applyFill="1" applyAlignment="1">
      <alignment horizontal="center"/>
    </xf>
    <xf numFmtId="0" fontId="2" fillId="5" borderId="30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/>
    </xf>
    <xf numFmtId="165" fontId="12" fillId="7" borderId="31" xfId="0" applyNumberFormat="1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166" fontId="6" fillId="5" borderId="39" xfId="0" applyNumberFormat="1" applyFont="1" applyFill="1" applyBorder="1" applyAlignment="1">
      <alignment horizontal="center"/>
    </xf>
    <xf numFmtId="166" fontId="4" fillId="6" borderId="29" xfId="2" applyNumberFormat="1" applyFill="1" applyBorder="1" applyAlignment="1" applyProtection="1">
      <alignment horizontal="center" vertical="center" wrapText="1"/>
      <protection locked="0"/>
    </xf>
    <xf numFmtId="165" fontId="0" fillId="7" borderId="0" xfId="0" applyNumberFormat="1" applyFill="1" applyAlignment="1">
      <alignment vertical="center"/>
    </xf>
    <xf numFmtId="166" fontId="5" fillId="8" borderId="22" xfId="3" applyNumberFormat="1" applyFill="1" applyBorder="1" applyAlignment="1">
      <alignment horizontal="center" vertical="center" wrapText="1"/>
    </xf>
    <xf numFmtId="0" fontId="0" fillId="7" borderId="0" xfId="0" applyFill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7" borderId="37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18" xfId="0" applyBorder="1" applyAlignment="1">
      <alignment horizontal="center"/>
    </xf>
  </cellXfs>
  <cellStyles count="4">
    <cellStyle name="Input" xfId="2" builtinId="20"/>
    <cellStyle name="Normale" xfId="0" builtinId="0"/>
    <cellStyle name="Nota" xfId="1" builtinId="10"/>
    <cellStyle name="Output" xfId="3" builtinId="21"/>
  </cellStyles>
  <dxfs count="0"/>
  <tableStyles count="0" defaultTableStyle="TableStyleMedium9" defaultPivotStyle="PivotStyleLight16"/>
  <colors>
    <mruColors>
      <color rgb="FF969696"/>
      <color rgb="FF99CC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7"/>
  <sheetViews>
    <sheetView windowProtection="1" showGridLines="0" tabSelected="1" zoomScaleNormal="100" workbookViewId="0">
      <selection activeCell="B10" sqref="B10"/>
    </sheetView>
  </sheetViews>
  <sheetFormatPr defaultColWidth="8.88671875" defaultRowHeight="14.4" x14ac:dyDescent="0.3"/>
  <cols>
    <col min="1" max="1" width="20.88671875" style="65" customWidth="1"/>
    <col min="2" max="2" width="21.44140625" style="66" customWidth="1"/>
    <col min="3" max="3" width="6.33203125" style="63" customWidth="1"/>
    <col min="4" max="4" width="29" style="63" customWidth="1"/>
    <col min="5" max="5" width="4.5546875" style="63" customWidth="1"/>
    <col min="6" max="6" width="36.77734375" style="63" customWidth="1"/>
    <col min="7" max="7" width="4.44140625" style="63" customWidth="1"/>
    <col min="8" max="8" width="36.77734375" style="63" customWidth="1"/>
    <col min="9" max="9" width="5.33203125" style="63" customWidth="1"/>
    <col min="10" max="10" width="36.77734375" style="63" customWidth="1"/>
    <col min="11" max="11" width="20.6640625" style="63" customWidth="1"/>
    <col min="12" max="16384" width="8.88671875" style="63"/>
  </cols>
  <sheetData>
    <row r="1" spans="1:10" s="58" customFormat="1" ht="107.25" customHeight="1" thickTop="1" thickBot="1" x14ac:dyDescent="0.35">
      <c r="A1" s="56"/>
      <c r="B1" s="57" t="s">
        <v>50</v>
      </c>
      <c r="D1" s="57" t="s">
        <v>42</v>
      </c>
      <c r="E1" s="59"/>
      <c r="F1" s="83" t="s">
        <v>47</v>
      </c>
      <c r="G1" s="84"/>
      <c r="H1" s="84"/>
      <c r="I1" s="84"/>
      <c r="J1" s="85"/>
    </row>
    <row r="2" spans="1:10" s="60" customFormat="1" ht="55.5" customHeight="1" thickTop="1" thickBot="1" x14ac:dyDescent="0.35">
      <c r="A2" s="67" t="s">
        <v>43</v>
      </c>
      <c r="B2" s="74" t="s">
        <v>48</v>
      </c>
      <c r="C2" s="75"/>
      <c r="D2" s="77" t="s">
        <v>49</v>
      </c>
      <c r="E2" s="76"/>
      <c r="F2" s="71" t="s">
        <v>44</v>
      </c>
      <c r="G2" s="70"/>
      <c r="H2" s="71" t="s">
        <v>45</v>
      </c>
      <c r="I2" s="72"/>
      <c r="J2" s="71" t="s">
        <v>46</v>
      </c>
    </row>
    <row r="3" spans="1:10" ht="15" thickTop="1" x14ac:dyDescent="0.3">
      <c r="A3" s="73">
        <v>43831</v>
      </c>
      <c r="B3" s="68">
        <v>7.0025000000000004</v>
      </c>
      <c r="C3" s="61"/>
      <c r="D3" s="79">
        <v>43864</v>
      </c>
      <c r="E3" s="80"/>
      <c r="F3" s="81">
        <f>Base_calcoli!G2</f>
        <v>43955</v>
      </c>
      <c r="G3" s="82"/>
      <c r="H3" s="81">
        <f>Base_calcoli!J2</f>
        <v>44010</v>
      </c>
      <c r="I3" s="82"/>
      <c r="J3" s="81">
        <f>Base_calcoli!M2</f>
        <v>44079</v>
      </c>
    </row>
    <row r="4" spans="1:10" x14ac:dyDescent="0.3">
      <c r="A4" s="73">
        <v>43832</v>
      </c>
      <c r="B4" s="69">
        <v>7.7015000000000002</v>
      </c>
      <c r="C4" s="61"/>
      <c r="D4" s="64"/>
      <c r="E4" s="62"/>
    </row>
    <row r="5" spans="1:10" x14ac:dyDescent="0.3">
      <c r="A5" s="73">
        <v>43833</v>
      </c>
      <c r="B5" s="69">
        <v>9.7089999999999996</v>
      </c>
      <c r="C5" s="61"/>
    </row>
    <row r="6" spans="1:10" x14ac:dyDescent="0.3">
      <c r="A6" s="73">
        <v>43834</v>
      </c>
      <c r="B6" s="69">
        <v>8.6219999999999999</v>
      </c>
      <c r="C6" s="61"/>
    </row>
    <row r="7" spans="1:10" x14ac:dyDescent="0.3">
      <c r="A7" s="73">
        <v>43835</v>
      </c>
      <c r="B7" s="69">
        <v>9.6720000000000006</v>
      </c>
      <c r="C7" s="61"/>
    </row>
    <row r="8" spans="1:10" x14ac:dyDescent="0.3">
      <c r="A8" s="73">
        <v>43836</v>
      </c>
      <c r="B8" s="69">
        <v>8.8315000000000001</v>
      </c>
      <c r="C8" s="61"/>
    </row>
    <row r="9" spans="1:10" x14ac:dyDescent="0.3">
      <c r="A9" s="73">
        <v>43837</v>
      </c>
      <c r="B9" s="69">
        <v>9.5054999999999996</v>
      </c>
      <c r="C9" s="61"/>
    </row>
    <row r="10" spans="1:10" x14ac:dyDescent="0.3">
      <c r="A10" s="73">
        <v>43838</v>
      </c>
      <c r="B10" s="69">
        <v>7.2649999999999997</v>
      </c>
      <c r="C10" s="61"/>
    </row>
    <row r="11" spans="1:10" x14ac:dyDescent="0.3">
      <c r="A11" s="73">
        <v>43839</v>
      </c>
      <c r="B11" s="69">
        <v>6.7394999999999996</v>
      </c>
      <c r="C11" s="61"/>
    </row>
    <row r="12" spans="1:10" x14ac:dyDescent="0.3">
      <c r="A12" s="73">
        <v>43840</v>
      </c>
      <c r="B12" s="69">
        <v>6.8094999999999999</v>
      </c>
      <c r="C12" s="61"/>
    </row>
    <row r="13" spans="1:10" x14ac:dyDescent="0.3">
      <c r="A13" s="73">
        <v>43841</v>
      </c>
      <c r="B13" s="69">
        <v>9.2454999999999998</v>
      </c>
      <c r="C13" s="61"/>
    </row>
    <row r="14" spans="1:10" x14ac:dyDescent="0.3">
      <c r="A14" s="73">
        <v>43842</v>
      </c>
      <c r="B14" s="69">
        <v>7.7629999999999999</v>
      </c>
      <c r="C14" s="61"/>
    </row>
    <row r="15" spans="1:10" x14ac:dyDescent="0.3">
      <c r="A15" s="73">
        <v>43843</v>
      </c>
      <c r="B15" s="69">
        <v>7.9234999999999998</v>
      </c>
      <c r="C15" s="61"/>
    </row>
    <row r="16" spans="1:10" x14ac:dyDescent="0.3">
      <c r="A16" s="73">
        <v>43844</v>
      </c>
      <c r="B16" s="69">
        <v>10.247499999999999</v>
      </c>
      <c r="C16" s="61"/>
    </row>
    <row r="17" spans="1:3" x14ac:dyDescent="0.3">
      <c r="A17" s="73">
        <v>43845</v>
      </c>
      <c r="B17" s="69">
        <v>8.7540000000000013</v>
      </c>
      <c r="C17" s="61"/>
    </row>
    <row r="18" spans="1:3" x14ac:dyDescent="0.3">
      <c r="A18" s="73">
        <v>43846</v>
      </c>
      <c r="B18" s="69">
        <v>6.9590000000000005</v>
      </c>
      <c r="C18" s="61"/>
    </row>
    <row r="19" spans="1:3" x14ac:dyDescent="0.3">
      <c r="A19" s="73">
        <v>43847</v>
      </c>
      <c r="B19" s="69">
        <v>7.8309999999999995</v>
      </c>
      <c r="C19" s="61"/>
    </row>
    <row r="20" spans="1:3" x14ac:dyDescent="0.3">
      <c r="A20" s="73">
        <v>43848</v>
      </c>
      <c r="B20" s="69">
        <v>3.5845000000000002</v>
      </c>
      <c r="C20" s="61"/>
    </row>
    <row r="21" spans="1:3" x14ac:dyDescent="0.3">
      <c r="A21" s="73">
        <v>43849</v>
      </c>
      <c r="B21" s="69">
        <v>3.4810000000000003</v>
      </c>
      <c r="C21" s="61"/>
    </row>
    <row r="22" spans="1:3" x14ac:dyDescent="0.3">
      <c r="A22" s="73">
        <v>43850</v>
      </c>
      <c r="B22" s="69">
        <v>12.381499999999999</v>
      </c>
      <c r="C22" s="61"/>
    </row>
    <row r="23" spans="1:3" x14ac:dyDescent="0.3">
      <c r="A23" s="73">
        <v>43851</v>
      </c>
      <c r="B23" s="69">
        <v>10.615</v>
      </c>
      <c r="C23" s="61"/>
    </row>
    <row r="24" spans="1:3" x14ac:dyDescent="0.3">
      <c r="A24" s="73">
        <v>43852</v>
      </c>
      <c r="B24" s="69">
        <v>8.8345000000000002</v>
      </c>
      <c r="C24" s="61"/>
    </row>
    <row r="25" spans="1:3" x14ac:dyDescent="0.3">
      <c r="A25" s="73">
        <v>43853</v>
      </c>
      <c r="B25" s="69">
        <v>8.7840000000000007</v>
      </c>
      <c r="C25" s="61"/>
    </row>
    <row r="26" spans="1:3" x14ac:dyDescent="0.3">
      <c r="A26" s="73">
        <v>43854</v>
      </c>
      <c r="B26" s="69">
        <v>8.3239999999999998</v>
      </c>
      <c r="C26" s="61"/>
    </row>
    <row r="27" spans="1:3" x14ac:dyDescent="0.3">
      <c r="A27" s="73">
        <v>43855</v>
      </c>
      <c r="B27" s="69">
        <v>6.2789999999999999</v>
      </c>
      <c r="C27" s="61"/>
    </row>
    <row r="28" spans="1:3" x14ac:dyDescent="0.3">
      <c r="A28" s="73">
        <v>43856</v>
      </c>
      <c r="B28" s="69">
        <v>4.1230000000000002</v>
      </c>
      <c r="C28" s="61"/>
    </row>
    <row r="29" spans="1:3" x14ac:dyDescent="0.3">
      <c r="A29" s="73">
        <v>43857</v>
      </c>
      <c r="B29" s="69">
        <v>5.41</v>
      </c>
      <c r="C29" s="61"/>
    </row>
    <row r="30" spans="1:3" x14ac:dyDescent="0.3">
      <c r="A30" s="73">
        <v>43858</v>
      </c>
      <c r="B30" s="69">
        <v>4.4009999999999998</v>
      </c>
      <c r="C30" s="61"/>
    </row>
    <row r="31" spans="1:3" x14ac:dyDescent="0.3">
      <c r="A31" s="73">
        <v>43859</v>
      </c>
      <c r="B31" s="69">
        <v>7.3849999999999998</v>
      </c>
      <c r="C31" s="61"/>
    </row>
    <row r="32" spans="1:3" x14ac:dyDescent="0.3">
      <c r="A32" s="73">
        <v>43860</v>
      </c>
      <c r="B32" s="69">
        <v>8.6234999999999999</v>
      </c>
      <c r="C32" s="61"/>
    </row>
    <row r="33" spans="1:3" x14ac:dyDescent="0.3">
      <c r="A33" s="73">
        <v>43861</v>
      </c>
      <c r="B33" s="69">
        <v>7.8949999999999996</v>
      </c>
      <c r="C33" s="61"/>
    </row>
    <row r="34" spans="1:3" x14ac:dyDescent="0.3">
      <c r="A34" s="73">
        <v>43862</v>
      </c>
      <c r="B34" s="69">
        <v>14.29</v>
      </c>
      <c r="C34" s="61"/>
    </row>
    <row r="35" spans="1:3" x14ac:dyDescent="0.3">
      <c r="A35" s="73">
        <v>43863</v>
      </c>
      <c r="B35" s="69">
        <v>13.94</v>
      </c>
      <c r="C35" s="61"/>
    </row>
    <row r="36" spans="1:3" x14ac:dyDescent="0.3">
      <c r="A36" s="73">
        <v>43864</v>
      </c>
      <c r="B36" s="69">
        <v>6.9414999999999996</v>
      </c>
      <c r="C36" s="61"/>
    </row>
    <row r="37" spans="1:3" x14ac:dyDescent="0.3">
      <c r="A37" s="73">
        <v>43865</v>
      </c>
      <c r="B37" s="69">
        <v>6.3264999999999993</v>
      </c>
      <c r="C37" s="61"/>
    </row>
    <row r="38" spans="1:3" x14ac:dyDescent="0.3">
      <c r="A38" s="73">
        <v>43866</v>
      </c>
      <c r="B38" s="69">
        <v>6.1344999999999992</v>
      </c>
      <c r="C38" s="61"/>
    </row>
    <row r="39" spans="1:3" x14ac:dyDescent="0.3">
      <c r="A39" s="73">
        <v>43867</v>
      </c>
      <c r="B39" s="69">
        <v>10.2515</v>
      </c>
      <c r="C39" s="61"/>
    </row>
    <row r="40" spans="1:3" x14ac:dyDescent="0.3">
      <c r="A40" s="73">
        <v>43868</v>
      </c>
      <c r="B40" s="69">
        <v>6.2450000000000001</v>
      </c>
      <c r="C40" s="61"/>
    </row>
    <row r="41" spans="1:3" x14ac:dyDescent="0.3">
      <c r="A41" s="73">
        <v>43869</v>
      </c>
      <c r="B41" s="69">
        <v>2.7224999999999997</v>
      </c>
      <c r="C41" s="61"/>
    </row>
    <row r="42" spans="1:3" x14ac:dyDescent="0.3">
      <c r="A42" s="73">
        <v>43870</v>
      </c>
      <c r="B42" s="69">
        <v>1.47</v>
      </c>
      <c r="C42" s="61"/>
    </row>
    <row r="43" spans="1:3" x14ac:dyDescent="0.3">
      <c r="A43" s="73">
        <v>43871</v>
      </c>
      <c r="B43" s="69">
        <v>2.69</v>
      </c>
      <c r="C43" s="61"/>
    </row>
    <row r="44" spans="1:3" x14ac:dyDescent="0.3">
      <c r="A44" s="73">
        <v>43872</v>
      </c>
      <c r="B44" s="69">
        <v>1.6850000000000001</v>
      </c>
      <c r="C44" s="61"/>
    </row>
    <row r="45" spans="1:3" x14ac:dyDescent="0.3">
      <c r="A45" s="73">
        <v>43873</v>
      </c>
      <c r="B45" s="69">
        <v>7.6290000000000004</v>
      </c>
      <c r="C45" s="61"/>
    </row>
    <row r="46" spans="1:3" x14ac:dyDescent="0.3">
      <c r="A46" s="73">
        <v>43874</v>
      </c>
      <c r="B46" s="69">
        <v>5.24</v>
      </c>
      <c r="C46" s="61"/>
    </row>
    <row r="47" spans="1:3" x14ac:dyDescent="0.3">
      <c r="A47" s="73">
        <v>43875</v>
      </c>
      <c r="B47" s="69">
        <v>5.8685</v>
      </c>
      <c r="C47" s="61"/>
    </row>
    <row r="48" spans="1:3" x14ac:dyDescent="0.3">
      <c r="A48" s="73">
        <v>43876</v>
      </c>
      <c r="B48" s="69">
        <v>8.2520000000000007</v>
      </c>
      <c r="C48" s="61"/>
    </row>
    <row r="49" spans="1:3" x14ac:dyDescent="0.3">
      <c r="A49" s="73">
        <v>43877</v>
      </c>
      <c r="B49" s="69">
        <v>7.3994999999999997</v>
      </c>
      <c r="C49" s="61"/>
    </row>
    <row r="50" spans="1:3" x14ac:dyDescent="0.3">
      <c r="A50" s="73">
        <v>43878</v>
      </c>
      <c r="B50" s="69">
        <v>6.0815000000000001</v>
      </c>
      <c r="C50" s="61"/>
    </row>
    <row r="51" spans="1:3" x14ac:dyDescent="0.3">
      <c r="A51" s="73">
        <v>43879</v>
      </c>
      <c r="B51" s="69">
        <v>5.9860000000000007</v>
      </c>
      <c r="C51" s="61"/>
    </row>
    <row r="52" spans="1:3" x14ac:dyDescent="0.3">
      <c r="A52" s="73">
        <v>43880</v>
      </c>
      <c r="B52" s="69">
        <v>5.1784999999999997</v>
      </c>
      <c r="C52" s="61"/>
    </row>
    <row r="53" spans="1:3" x14ac:dyDescent="0.3">
      <c r="A53" s="73">
        <v>43881</v>
      </c>
      <c r="B53" s="69">
        <v>6.226</v>
      </c>
      <c r="C53" s="61"/>
    </row>
    <row r="54" spans="1:3" x14ac:dyDescent="0.3">
      <c r="A54" s="73">
        <v>43882</v>
      </c>
      <c r="B54" s="69">
        <v>4.2559999999999993</v>
      </c>
      <c r="C54" s="61"/>
    </row>
    <row r="55" spans="1:3" x14ac:dyDescent="0.3">
      <c r="A55" s="73">
        <v>43883</v>
      </c>
      <c r="B55" s="69">
        <v>6.4275000000000002</v>
      </c>
      <c r="C55" s="61"/>
    </row>
    <row r="56" spans="1:3" x14ac:dyDescent="0.3">
      <c r="A56" s="73">
        <v>43884</v>
      </c>
      <c r="B56" s="69">
        <v>9.0154999999999994</v>
      </c>
      <c r="C56" s="61"/>
    </row>
    <row r="57" spans="1:3" x14ac:dyDescent="0.3">
      <c r="A57" s="73">
        <v>43885</v>
      </c>
      <c r="B57" s="69">
        <v>8.44</v>
      </c>
      <c r="C57" s="61"/>
    </row>
    <row r="58" spans="1:3" x14ac:dyDescent="0.3">
      <c r="A58" s="73">
        <v>43886</v>
      </c>
      <c r="B58" s="69">
        <v>6.5730000000000004</v>
      </c>
      <c r="C58" s="61"/>
    </row>
    <row r="59" spans="1:3" x14ac:dyDescent="0.3">
      <c r="A59" s="73">
        <v>43887</v>
      </c>
      <c r="B59" s="69">
        <v>6.4634999999999998</v>
      </c>
      <c r="C59" s="61"/>
    </row>
    <row r="60" spans="1:3" x14ac:dyDescent="0.3">
      <c r="A60" s="73">
        <v>43888</v>
      </c>
      <c r="B60" s="69">
        <v>7.5325000000000006</v>
      </c>
      <c r="C60" s="61"/>
    </row>
    <row r="61" spans="1:3" x14ac:dyDescent="0.3">
      <c r="A61" s="73">
        <v>43889</v>
      </c>
      <c r="B61" s="69">
        <v>7.2995000000000001</v>
      </c>
      <c r="C61" s="61"/>
    </row>
    <row r="62" spans="1:3" x14ac:dyDescent="0.3">
      <c r="A62" s="73">
        <v>43891</v>
      </c>
      <c r="B62" s="69">
        <v>7.5695000000000006</v>
      </c>
      <c r="C62" s="61"/>
    </row>
    <row r="63" spans="1:3" x14ac:dyDescent="0.3">
      <c r="A63" s="73">
        <v>43892</v>
      </c>
      <c r="B63" s="69">
        <v>7.2540000000000004</v>
      </c>
      <c r="C63" s="61"/>
    </row>
    <row r="64" spans="1:3" x14ac:dyDescent="0.3">
      <c r="A64" s="73">
        <v>43893</v>
      </c>
      <c r="B64" s="69">
        <v>7.8465000000000007</v>
      </c>
      <c r="C64" s="61"/>
    </row>
    <row r="65" spans="1:3" x14ac:dyDescent="0.3">
      <c r="A65" s="73">
        <v>43894</v>
      </c>
      <c r="B65" s="69">
        <v>5.8834999999999997</v>
      </c>
      <c r="C65" s="61"/>
    </row>
    <row r="66" spans="1:3" x14ac:dyDescent="0.3">
      <c r="A66" s="73">
        <v>43895</v>
      </c>
      <c r="B66" s="69">
        <v>11.535</v>
      </c>
      <c r="C66" s="61"/>
    </row>
    <row r="67" spans="1:3" x14ac:dyDescent="0.3">
      <c r="A67" s="73">
        <v>43896</v>
      </c>
      <c r="B67" s="69">
        <v>13.709999999999999</v>
      </c>
      <c r="C67" s="61"/>
    </row>
    <row r="68" spans="1:3" x14ac:dyDescent="0.3">
      <c r="A68" s="73">
        <v>43897</v>
      </c>
      <c r="B68" s="69">
        <v>15.55</v>
      </c>
      <c r="C68" s="61"/>
    </row>
    <row r="69" spans="1:3" x14ac:dyDescent="0.3">
      <c r="A69" s="73">
        <v>43898</v>
      </c>
      <c r="B69" s="69">
        <v>15.42</v>
      </c>
      <c r="C69" s="61"/>
    </row>
    <row r="70" spans="1:3" x14ac:dyDescent="0.3">
      <c r="A70" s="73">
        <v>43899</v>
      </c>
      <c r="B70" s="69">
        <v>16.11</v>
      </c>
      <c r="C70" s="61"/>
    </row>
    <row r="71" spans="1:3" x14ac:dyDescent="0.3">
      <c r="A71" s="73">
        <v>43900</v>
      </c>
      <c r="B71" s="69">
        <v>12.920000000000002</v>
      </c>
      <c r="C71" s="61"/>
    </row>
    <row r="72" spans="1:3" x14ac:dyDescent="0.3">
      <c r="A72" s="73">
        <v>43901</v>
      </c>
      <c r="B72" s="69">
        <v>12.855</v>
      </c>
      <c r="C72" s="61"/>
    </row>
    <row r="73" spans="1:3" x14ac:dyDescent="0.3">
      <c r="A73" s="73">
        <v>43902</v>
      </c>
      <c r="B73" s="69">
        <v>11.52</v>
      </c>
      <c r="C73" s="61"/>
    </row>
    <row r="74" spans="1:3" x14ac:dyDescent="0.3">
      <c r="A74" s="73">
        <v>43903</v>
      </c>
      <c r="B74" s="69">
        <v>7.7680000000000007</v>
      </c>
      <c r="C74" s="61"/>
    </row>
    <row r="75" spans="1:3" x14ac:dyDescent="0.3">
      <c r="A75" s="73">
        <v>43904</v>
      </c>
      <c r="B75" s="69">
        <v>5.2944999999999993</v>
      </c>
      <c r="C75" s="61"/>
    </row>
    <row r="76" spans="1:3" x14ac:dyDescent="0.3">
      <c r="A76" s="73">
        <v>43905</v>
      </c>
      <c r="B76" s="69">
        <v>3.8264999999999998</v>
      </c>
      <c r="C76" s="61"/>
    </row>
    <row r="77" spans="1:3" x14ac:dyDescent="0.3">
      <c r="A77" s="73">
        <v>43906</v>
      </c>
      <c r="B77" s="69">
        <v>4.0225</v>
      </c>
      <c r="C77" s="61"/>
    </row>
    <row r="78" spans="1:3" x14ac:dyDescent="0.3">
      <c r="A78" s="73">
        <v>43907</v>
      </c>
      <c r="B78" s="69">
        <v>14.019500000000001</v>
      </c>
      <c r="C78" s="61"/>
    </row>
    <row r="79" spans="1:3" x14ac:dyDescent="0.3">
      <c r="A79" s="73">
        <v>43908</v>
      </c>
      <c r="B79" s="69">
        <v>12.276499999999999</v>
      </c>
      <c r="C79" s="61"/>
    </row>
    <row r="80" spans="1:3" x14ac:dyDescent="0.3">
      <c r="A80" s="73">
        <v>43909</v>
      </c>
      <c r="B80" s="69">
        <v>9.9024999999999999</v>
      </c>
      <c r="C80" s="61"/>
    </row>
    <row r="81" spans="1:3" x14ac:dyDescent="0.3">
      <c r="A81" s="73">
        <v>43910</v>
      </c>
      <c r="B81" s="69">
        <v>8.7535000000000007</v>
      </c>
      <c r="C81" s="61"/>
    </row>
    <row r="82" spans="1:3" x14ac:dyDescent="0.3">
      <c r="A82" s="73">
        <v>43911</v>
      </c>
      <c r="B82" s="69">
        <v>8.4049999999999994</v>
      </c>
      <c r="C82" s="61"/>
    </row>
    <row r="83" spans="1:3" x14ac:dyDescent="0.3">
      <c r="A83" s="73">
        <v>43912</v>
      </c>
      <c r="B83" s="69">
        <v>8.490499999999999</v>
      </c>
      <c r="C83" s="61"/>
    </row>
    <row r="84" spans="1:3" x14ac:dyDescent="0.3">
      <c r="A84" s="73">
        <v>43913</v>
      </c>
      <c r="B84" s="69">
        <v>12.205500000000001</v>
      </c>
      <c r="C84" s="61"/>
    </row>
    <row r="85" spans="1:3" x14ac:dyDescent="0.3">
      <c r="A85" s="73">
        <v>43914</v>
      </c>
      <c r="B85" s="69">
        <v>11.423999999999999</v>
      </c>
      <c r="C85" s="61"/>
    </row>
    <row r="86" spans="1:3" x14ac:dyDescent="0.3">
      <c r="A86" s="73">
        <v>43915</v>
      </c>
      <c r="B86" s="69">
        <v>8.9175000000000004</v>
      </c>
      <c r="C86" s="61"/>
    </row>
    <row r="87" spans="1:3" x14ac:dyDescent="0.3">
      <c r="A87" s="73">
        <v>43916</v>
      </c>
      <c r="B87" s="69">
        <v>8.4725000000000001</v>
      </c>
      <c r="C87" s="61"/>
    </row>
    <row r="88" spans="1:3" x14ac:dyDescent="0.3">
      <c r="A88" s="73">
        <v>43917</v>
      </c>
      <c r="B88" s="69">
        <v>10.265000000000001</v>
      </c>
      <c r="C88" s="61"/>
    </row>
    <row r="89" spans="1:3" x14ac:dyDescent="0.3">
      <c r="A89" s="73">
        <v>43918</v>
      </c>
      <c r="B89" s="69">
        <v>15.83</v>
      </c>
      <c r="C89" s="61"/>
    </row>
    <row r="90" spans="1:3" x14ac:dyDescent="0.3">
      <c r="A90" s="73">
        <v>43919</v>
      </c>
      <c r="B90" s="69">
        <v>15.93</v>
      </c>
      <c r="C90" s="61"/>
    </row>
    <row r="91" spans="1:3" x14ac:dyDescent="0.3">
      <c r="A91" s="73">
        <v>43920</v>
      </c>
      <c r="B91" s="69">
        <v>13.145</v>
      </c>
      <c r="C91" s="61"/>
    </row>
    <row r="92" spans="1:3" x14ac:dyDescent="0.3">
      <c r="A92" s="73">
        <v>43921</v>
      </c>
      <c r="B92" s="69">
        <v>13.184999999999999</v>
      </c>
      <c r="C92" s="61"/>
    </row>
    <row r="93" spans="1:3" x14ac:dyDescent="0.3">
      <c r="A93" s="73">
        <v>43922</v>
      </c>
      <c r="B93" s="69">
        <v>14.085000000000001</v>
      </c>
      <c r="C93" s="61"/>
    </row>
    <row r="94" spans="1:3" x14ac:dyDescent="0.3">
      <c r="A94" s="73">
        <v>43923</v>
      </c>
      <c r="B94" s="69">
        <v>10.3</v>
      </c>
      <c r="C94" s="61"/>
    </row>
    <row r="95" spans="1:3" x14ac:dyDescent="0.3">
      <c r="A95" s="73">
        <v>43924</v>
      </c>
      <c r="B95" s="69">
        <v>9.6745000000000001</v>
      </c>
      <c r="C95" s="61"/>
    </row>
    <row r="96" spans="1:3" x14ac:dyDescent="0.3">
      <c r="A96" s="73">
        <v>43925</v>
      </c>
      <c r="B96" s="69">
        <v>14.88</v>
      </c>
      <c r="C96" s="61"/>
    </row>
    <row r="97" spans="1:3" x14ac:dyDescent="0.3">
      <c r="A97" s="73">
        <v>43926</v>
      </c>
      <c r="B97" s="69">
        <v>13.89</v>
      </c>
      <c r="C97" s="61"/>
    </row>
    <row r="98" spans="1:3" x14ac:dyDescent="0.3">
      <c r="A98" s="73">
        <v>43927</v>
      </c>
      <c r="B98" s="69">
        <v>11.02</v>
      </c>
      <c r="C98" s="61"/>
    </row>
    <row r="99" spans="1:3" x14ac:dyDescent="0.3">
      <c r="A99" s="73">
        <v>43928</v>
      </c>
      <c r="B99" s="69">
        <v>10.561999999999999</v>
      </c>
      <c r="C99" s="61"/>
    </row>
    <row r="100" spans="1:3" x14ac:dyDescent="0.3">
      <c r="A100" s="73">
        <v>43929</v>
      </c>
      <c r="B100" s="69">
        <v>14.545</v>
      </c>
      <c r="C100" s="61"/>
    </row>
    <row r="101" spans="1:3" x14ac:dyDescent="0.3">
      <c r="A101" s="73">
        <v>43930</v>
      </c>
      <c r="B101" s="69">
        <v>16.16</v>
      </c>
      <c r="C101" s="61"/>
    </row>
    <row r="102" spans="1:3" x14ac:dyDescent="0.3">
      <c r="A102" s="73">
        <v>43931</v>
      </c>
      <c r="B102" s="69">
        <v>14.81</v>
      </c>
      <c r="C102" s="61"/>
    </row>
    <row r="103" spans="1:3" x14ac:dyDescent="0.3">
      <c r="A103" s="73">
        <v>43932</v>
      </c>
      <c r="B103" s="69">
        <v>15.75</v>
      </c>
      <c r="C103" s="61"/>
    </row>
    <row r="104" spans="1:3" x14ac:dyDescent="0.3">
      <c r="A104" s="73">
        <v>43933</v>
      </c>
      <c r="B104" s="69">
        <v>16.64</v>
      </c>
      <c r="C104" s="61"/>
    </row>
    <row r="105" spans="1:3" x14ac:dyDescent="0.3">
      <c r="A105" s="73">
        <v>43934</v>
      </c>
      <c r="B105" s="69">
        <v>14.98</v>
      </c>
      <c r="C105" s="61"/>
    </row>
    <row r="106" spans="1:3" x14ac:dyDescent="0.3">
      <c r="A106" s="73">
        <v>43935</v>
      </c>
      <c r="B106" s="69">
        <v>14.91</v>
      </c>
      <c r="C106" s="61"/>
    </row>
    <row r="107" spans="1:3" x14ac:dyDescent="0.3">
      <c r="A107" s="73">
        <v>43936</v>
      </c>
      <c r="B107" s="69">
        <v>13.2925</v>
      </c>
      <c r="C107" s="61"/>
    </row>
    <row r="108" spans="1:3" x14ac:dyDescent="0.3">
      <c r="A108" s="73">
        <v>43937</v>
      </c>
      <c r="B108" s="69">
        <v>13.649000000000001</v>
      </c>
      <c r="C108" s="61"/>
    </row>
    <row r="109" spans="1:3" x14ac:dyDescent="0.3">
      <c r="A109" s="73">
        <v>43938</v>
      </c>
      <c r="B109" s="69">
        <v>14.927</v>
      </c>
      <c r="C109" s="61"/>
    </row>
    <row r="110" spans="1:3" x14ac:dyDescent="0.3">
      <c r="A110" s="73">
        <v>43939</v>
      </c>
      <c r="B110" s="69">
        <v>14.532</v>
      </c>
      <c r="C110" s="61"/>
    </row>
    <row r="111" spans="1:3" x14ac:dyDescent="0.3">
      <c r="A111" s="73">
        <v>43940</v>
      </c>
      <c r="B111" s="69">
        <v>14.317499999999999</v>
      </c>
      <c r="C111" s="61"/>
    </row>
    <row r="112" spans="1:3" x14ac:dyDescent="0.3">
      <c r="A112" s="73">
        <v>43941</v>
      </c>
      <c r="B112" s="69">
        <v>15.605</v>
      </c>
      <c r="C112" s="61"/>
    </row>
    <row r="113" spans="1:3" x14ac:dyDescent="0.3">
      <c r="A113" s="73">
        <v>43942</v>
      </c>
      <c r="B113" s="69">
        <v>11.785499999999999</v>
      </c>
      <c r="C113" s="61"/>
    </row>
    <row r="114" spans="1:3" x14ac:dyDescent="0.3">
      <c r="A114" s="73">
        <v>43943</v>
      </c>
      <c r="B114" s="69">
        <v>10.847</v>
      </c>
      <c r="C114" s="61"/>
    </row>
    <row r="115" spans="1:3" x14ac:dyDescent="0.3">
      <c r="A115" s="73">
        <v>43944</v>
      </c>
      <c r="B115" s="69">
        <v>15.605</v>
      </c>
      <c r="C115" s="61"/>
    </row>
    <row r="116" spans="1:3" x14ac:dyDescent="0.3">
      <c r="A116" s="73">
        <v>43945</v>
      </c>
      <c r="B116" s="69">
        <v>16.625</v>
      </c>
      <c r="C116" s="61"/>
    </row>
    <row r="117" spans="1:3" x14ac:dyDescent="0.3">
      <c r="A117" s="73">
        <v>43946</v>
      </c>
      <c r="B117" s="69">
        <v>16.099499999999999</v>
      </c>
      <c r="C117" s="61"/>
    </row>
    <row r="118" spans="1:3" x14ac:dyDescent="0.3">
      <c r="A118" s="73">
        <v>43947</v>
      </c>
      <c r="B118" s="69">
        <v>15.84</v>
      </c>
      <c r="C118" s="61"/>
    </row>
    <row r="119" spans="1:3" x14ac:dyDescent="0.3">
      <c r="A119" s="73">
        <v>43948</v>
      </c>
      <c r="B119" s="69">
        <v>17.86</v>
      </c>
      <c r="C119" s="61"/>
    </row>
    <row r="120" spans="1:3" x14ac:dyDescent="0.3">
      <c r="A120" s="73">
        <v>43949</v>
      </c>
      <c r="B120" s="69">
        <v>18.145</v>
      </c>
      <c r="C120" s="61"/>
    </row>
    <row r="121" spans="1:3" x14ac:dyDescent="0.3">
      <c r="A121" s="73">
        <v>43950</v>
      </c>
      <c r="B121" s="69">
        <v>19.134999999999998</v>
      </c>
      <c r="C121" s="61"/>
    </row>
    <row r="122" spans="1:3" x14ac:dyDescent="0.3">
      <c r="A122" s="73">
        <v>43951</v>
      </c>
      <c r="B122" s="69">
        <v>20.254999999999999</v>
      </c>
      <c r="C122" s="61"/>
    </row>
    <row r="123" spans="1:3" x14ac:dyDescent="0.3">
      <c r="A123" s="73">
        <v>43952</v>
      </c>
      <c r="B123" s="69">
        <v>20.074999999999999</v>
      </c>
      <c r="C123" s="61"/>
    </row>
    <row r="124" spans="1:3" x14ac:dyDescent="0.3">
      <c r="A124" s="73">
        <v>43953</v>
      </c>
      <c r="B124" s="69">
        <v>20.100000000000001</v>
      </c>
      <c r="C124" s="61"/>
    </row>
    <row r="125" spans="1:3" x14ac:dyDescent="0.3">
      <c r="A125" s="73">
        <v>43954</v>
      </c>
      <c r="B125" s="69">
        <v>19.215</v>
      </c>
      <c r="C125" s="61"/>
    </row>
    <row r="126" spans="1:3" x14ac:dyDescent="0.3">
      <c r="A126" s="73">
        <v>43955</v>
      </c>
      <c r="B126" s="69">
        <v>19.195</v>
      </c>
      <c r="C126" s="61"/>
    </row>
    <row r="127" spans="1:3" x14ac:dyDescent="0.3">
      <c r="A127" s="73">
        <v>43956</v>
      </c>
      <c r="B127" s="69">
        <v>18.11</v>
      </c>
      <c r="C127" s="61"/>
    </row>
    <row r="128" spans="1:3" x14ac:dyDescent="0.3">
      <c r="A128" s="73">
        <v>43957</v>
      </c>
      <c r="B128" s="69">
        <v>17.86</v>
      </c>
      <c r="C128" s="61"/>
    </row>
    <row r="129" spans="1:3" x14ac:dyDescent="0.3">
      <c r="A129" s="73">
        <v>43958</v>
      </c>
      <c r="B129" s="69">
        <v>17.14</v>
      </c>
      <c r="C129" s="61"/>
    </row>
    <row r="130" spans="1:3" x14ac:dyDescent="0.3">
      <c r="A130" s="73">
        <v>43959</v>
      </c>
      <c r="B130" s="69">
        <v>18.145</v>
      </c>
      <c r="C130" s="61"/>
    </row>
    <row r="131" spans="1:3" x14ac:dyDescent="0.3">
      <c r="A131" s="73">
        <v>43960</v>
      </c>
      <c r="B131" s="69">
        <v>18.905000000000001</v>
      </c>
      <c r="C131" s="61"/>
    </row>
    <row r="132" spans="1:3" x14ac:dyDescent="0.3">
      <c r="A132" s="73">
        <v>43961</v>
      </c>
      <c r="B132" s="69">
        <v>19.265000000000001</v>
      </c>
      <c r="C132" s="61"/>
    </row>
    <row r="133" spans="1:3" x14ac:dyDescent="0.3">
      <c r="A133" s="73">
        <v>43962</v>
      </c>
      <c r="B133" s="69">
        <v>16.234999999999999</v>
      </c>
      <c r="C133" s="61"/>
    </row>
    <row r="134" spans="1:3" x14ac:dyDescent="0.3">
      <c r="A134" s="73">
        <v>43963</v>
      </c>
      <c r="B134" s="69">
        <v>15.244999999999999</v>
      </c>
      <c r="C134" s="61"/>
    </row>
    <row r="135" spans="1:3" x14ac:dyDescent="0.3">
      <c r="A135" s="73">
        <v>43964</v>
      </c>
      <c r="B135" s="69">
        <v>16.79</v>
      </c>
      <c r="C135" s="61"/>
    </row>
    <row r="136" spans="1:3" x14ac:dyDescent="0.3">
      <c r="A136" s="73">
        <v>43965</v>
      </c>
      <c r="B136" s="69">
        <v>16.895</v>
      </c>
      <c r="C136" s="61"/>
    </row>
    <row r="137" spans="1:3" x14ac:dyDescent="0.3">
      <c r="A137" s="73">
        <v>43966</v>
      </c>
      <c r="B137" s="69">
        <v>19.630000000000003</v>
      </c>
      <c r="C137" s="61"/>
    </row>
    <row r="138" spans="1:3" x14ac:dyDescent="0.3">
      <c r="A138" s="73">
        <v>43967</v>
      </c>
      <c r="B138" s="69">
        <v>19.739999999999998</v>
      </c>
      <c r="C138" s="61"/>
    </row>
    <row r="139" spans="1:3" x14ac:dyDescent="0.3">
      <c r="A139" s="73">
        <v>43968</v>
      </c>
      <c r="B139" s="69">
        <v>18.905000000000001</v>
      </c>
      <c r="C139" s="61"/>
    </row>
    <row r="140" spans="1:3" x14ac:dyDescent="0.3">
      <c r="A140" s="73">
        <v>43969</v>
      </c>
      <c r="B140" s="69">
        <v>17.98</v>
      </c>
      <c r="C140" s="61"/>
    </row>
    <row r="141" spans="1:3" x14ac:dyDescent="0.3">
      <c r="A141" s="73">
        <v>43970</v>
      </c>
      <c r="B141" s="69">
        <v>18.935000000000002</v>
      </c>
      <c r="C141" s="61"/>
    </row>
    <row r="142" spans="1:3" x14ac:dyDescent="0.3">
      <c r="A142" s="73">
        <v>43971</v>
      </c>
      <c r="B142" s="69">
        <v>19.594999999999999</v>
      </c>
      <c r="C142" s="61"/>
    </row>
    <row r="143" spans="1:3" x14ac:dyDescent="0.3">
      <c r="A143" s="73">
        <v>43972</v>
      </c>
      <c r="B143" s="69">
        <v>17.689999999999998</v>
      </c>
      <c r="C143" s="61"/>
    </row>
    <row r="144" spans="1:3" x14ac:dyDescent="0.3">
      <c r="A144" s="73">
        <v>43973</v>
      </c>
      <c r="B144" s="69">
        <v>16.105</v>
      </c>
      <c r="C144" s="61"/>
    </row>
    <row r="145" spans="1:3" x14ac:dyDescent="0.3">
      <c r="A145" s="73">
        <v>43974</v>
      </c>
      <c r="B145" s="69">
        <v>16.119999999999997</v>
      </c>
      <c r="C145" s="61"/>
    </row>
    <row r="146" spans="1:3" x14ac:dyDescent="0.3">
      <c r="A146" s="73">
        <v>43975</v>
      </c>
      <c r="B146" s="69">
        <v>15.244999999999999</v>
      </c>
      <c r="C146" s="61"/>
    </row>
    <row r="147" spans="1:3" x14ac:dyDescent="0.3">
      <c r="A147" s="73">
        <v>43976</v>
      </c>
      <c r="B147" s="69">
        <v>14.425000000000001</v>
      </c>
      <c r="C147" s="61"/>
    </row>
    <row r="148" spans="1:3" x14ac:dyDescent="0.3">
      <c r="A148" s="73">
        <v>43977</v>
      </c>
      <c r="B148" s="69">
        <v>16.329999999999998</v>
      </c>
      <c r="C148" s="61"/>
    </row>
    <row r="149" spans="1:3" x14ac:dyDescent="0.3">
      <c r="A149" s="73">
        <v>43978</v>
      </c>
      <c r="B149" s="69">
        <v>15.75</v>
      </c>
      <c r="C149" s="61"/>
    </row>
    <row r="150" spans="1:3" x14ac:dyDescent="0.3">
      <c r="A150" s="73">
        <v>43979</v>
      </c>
      <c r="B150" s="69">
        <v>17.184999999999999</v>
      </c>
      <c r="C150" s="61"/>
    </row>
    <row r="151" spans="1:3" x14ac:dyDescent="0.3">
      <c r="A151" s="73">
        <v>43980</v>
      </c>
      <c r="B151" s="69">
        <v>17.055</v>
      </c>
      <c r="C151" s="61"/>
    </row>
    <row r="152" spans="1:3" x14ac:dyDescent="0.3">
      <c r="A152" s="73">
        <v>43981</v>
      </c>
      <c r="B152" s="69">
        <v>16.285</v>
      </c>
      <c r="C152" s="61"/>
    </row>
    <row r="153" spans="1:3" x14ac:dyDescent="0.3">
      <c r="A153" s="73">
        <v>43982</v>
      </c>
      <c r="B153" s="69">
        <v>16.2</v>
      </c>
      <c r="C153" s="61"/>
    </row>
    <row r="154" spans="1:3" x14ac:dyDescent="0.3">
      <c r="A154" s="73">
        <v>43983</v>
      </c>
      <c r="B154" s="69">
        <v>17.88</v>
      </c>
      <c r="C154" s="61"/>
    </row>
    <row r="155" spans="1:3" x14ac:dyDescent="0.3">
      <c r="A155" s="73">
        <v>43984</v>
      </c>
      <c r="B155" s="69">
        <v>18.600000000000001</v>
      </c>
      <c r="C155" s="61"/>
    </row>
    <row r="156" spans="1:3" x14ac:dyDescent="0.3">
      <c r="A156" s="73">
        <v>43985</v>
      </c>
      <c r="B156" s="69">
        <v>18.03</v>
      </c>
      <c r="C156" s="61"/>
    </row>
    <row r="157" spans="1:3" x14ac:dyDescent="0.3">
      <c r="A157" s="73">
        <v>43986</v>
      </c>
      <c r="B157" s="69">
        <v>18.574999999999999</v>
      </c>
      <c r="C157" s="61"/>
    </row>
    <row r="158" spans="1:3" x14ac:dyDescent="0.3">
      <c r="A158" s="73">
        <v>43987</v>
      </c>
      <c r="B158" s="69">
        <v>19.509999999999998</v>
      </c>
      <c r="C158" s="61"/>
    </row>
    <row r="159" spans="1:3" x14ac:dyDescent="0.3">
      <c r="A159" s="73">
        <v>43988</v>
      </c>
      <c r="B159" s="69">
        <v>19.524999999999999</v>
      </c>
      <c r="C159" s="61"/>
    </row>
    <row r="160" spans="1:3" x14ac:dyDescent="0.3">
      <c r="A160" s="73">
        <v>43989</v>
      </c>
      <c r="B160" s="69">
        <v>20.55</v>
      </c>
      <c r="C160" s="61"/>
    </row>
    <row r="161" spans="1:3" x14ac:dyDescent="0.3">
      <c r="A161" s="73">
        <v>43990</v>
      </c>
      <c r="B161" s="69">
        <v>23.435000000000002</v>
      </c>
      <c r="C161" s="61"/>
    </row>
    <row r="162" spans="1:3" x14ac:dyDescent="0.3">
      <c r="A162" s="73">
        <v>43991</v>
      </c>
      <c r="B162" s="69">
        <v>21.855</v>
      </c>
      <c r="C162" s="61"/>
    </row>
    <row r="163" spans="1:3" x14ac:dyDescent="0.3">
      <c r="A163" s="73">
        <v>43992</v>
      </c>
      <c r="B163" s="69">
        <v>19.84</v>
      </c>
      <c r="C163" s="61"/>
    </row>
    <row r="164" spans="1:3" x14ac:dyDescent="0.3">
      <c r="A164" s="73">
        <v>43993</v>
      </c>
      <c r="B164" s="69">
        <v>20.880000000000003</v>
      </c>
      <c r="C164" s="61"/>
    </row>
    <row r="165" spans="1:3" x14ac:dyDescent="0.3">
      <c r="A165" s="73">
        <v>43994</v>
      </c>
      <c r="B165" s="69">
        <v>21.29</v>
      </c>
      <c r="C165" s="61"/>
    </row>
    <row r="166" spans="1:3" x14ac:dyDescent="0.3">
      <c r="A166" s="73">
        <v>43995</v>
      </c>
      <c r="B166" s="69">
        <v>23.094999999999999</v>
      </c>
      <c r="C166" s="61"/>
    </row>
    <row r="167" spans="1:3" x14ac:dyDescent="0.3">
      <c r="A167" s="73">
        <v>43996</v>
      </c>
      <c r="B167" s="69">
        <v>24.265000000000001</v>
      </c>
      <c r="C167" s="61"/>
    </row>
    <row r="168" spans="1:3" x14ac:dyDescent="0.3">
      <c r="A168" s="73">
        <v>43997</v>
      </c>
      <c r="B168" s="69">
        <v>26.14</v>
      </c>
      <c r="C168" s="61"/>
    </row>
    <row r="169" spans="1:3" x14ac:dyDescent="0.3">
      <c r="A169" s="73">
        <v>43998</v>
      </c>
      <c r="B169" s="69">
        <v>27.055</v>
      </c>
      <c r="C169" s="61"/>
    </row>
    <row r="170" spans="1:3" x14ac:dyDescent="0.3">
      <c r="A170" s="73">
        <v>43999</v>
      </c>
      <c r="B170" s="69">
        <v>26.755000000000003</v>
      </c>
      <c r="C170" s="61"/>
    </row>
    <row r="171" spans="1:3" x14ac:dyDescent="0.3">
      <c r="A171" s="73">
        <v>44000</v>
      </c>
      <c r="B171" s="69">
        <v>28.134999999999998</v>
      </c>
      <c r="C171" s="61"/>
    </row>
    <row r="172" spans="1:3" x14ac:dyDescent="0.3">
      <c r="A172" s="73">
        <v>44001</v>
      </c>
      <c r="B172" s="69">
        <v>29.225000000000001</v>
      </c>
      <c r="C172" s="61"/>
    </row>
    <row r="173" spans="1:3" x14ac:dyDescent="0.3">
      <c r="A173" s="73">
        <v>44002</v>
      </c>
      <c r="B173" s="69">
        <v>27.875</v>
      </c>
      <c r="C173" s="61"/>
    </row>
    <row r="174" spans="1:3" x14ac:dyDescent="0.3">
      <c r="A174" s="73">
        <v>44003</v>
      </c>
      <c r="B174" s="69">
        <v>27.18</v>
      </c>
      <c r="C174" s="61"/>
    </row>
    <row r="175" spans="1:3" x14ac:dyDescent="0.3">
      <c r="A175" s="73">
        <v>44004</v>
      </c>
      <c r="B175" s="69">
        <v>25.8</v>
      </c>
      <c r="C175" s="61"/>
    </row>
    <row r="176" spans="1:3" x14ac:dyDescent="0.3">
      <c r="A176" s="73">
        <v>44005</v>
      </c>
      <c r="B176" s="69">
        <v>23.914999999999999</v>
      </c>
      <c r="C176" s="61"/>
    </row>
    <row r="177" spans="1:3" x14ac:dyDescent="0.3">
      <c r="A177" s="73">
        <v>44006</v>
      </c>
      <c r="B177" s="69">
        <v>20.95</v>
      </c>
      <c r="C177" s="61"/>
    </row>
    <row r="178" spans="1:3" x14ac:dyDescent="0.3">
      <c r="A178" s="73">
        <v>44007</v>
      </c>
      <c r="B178" s="69">
        <v>21.175000000000001</v>
      </c>
      <c r="C178" s="61"/>
    </row>
    <row r="179" spans="1:3" x14ac:dyDescent="0.3">
      <c r="A179" s="73">
        <v>44008</v>
      </c>
      <c r="B179" s="69">
        <v>20.869999999999997</v>
      </c>
      <c r="C179" s="61"/>
    </row>
    <row r="180" spans="1:3" x14ac:dyDescent="0.3">
      <c r="A180" s="73">
        <v>44009</v>
      </c>
      <c r="B180" s="69">
        <v>21.28</v>
      </c>
      <c r="C180" s="61"/>
    </row>
    <row r="181" spans="1:3" x14ac:dyDescent="0.3">
      <c r="A181" s="73">
        <v>44010</v>
      </c>
      <c r="B181" s="69">
        <v>19.914999999999999</v>
      </c>
      <c r="C181" s="61"/>
    </row>
    <row r="182" spans="1:3" x14ac:dyDescent="0.3">
      <c r="A182" s="73">
        <v>44011</v>
      </c>
      <c r="B182" s="69">
        <v>20.814999999999998</v>
      </c>
      <c r="C182" s="61"/>
    </row>
    <row r="183" spans="1:3" x14ac:dyDescent="0.3">
      <c r="A183" s="73">
        <v>44012</v>
      </c>
      <c r="B183" s="69">
        <v>21.64</v>
      </c>
      <c r="C183" s="61"/>
    </row>
    <row r="184" spans="1:3" x14ac:dyDescent="0.3">
      <c r="A184" s="73">
        <v>44013</v>
      </c>
      <c r="B184" s="69">
        <v>22.914999999999999</v>
      </c>
      <c r="C184" s="61"/>
    </row>
    <row r="185" spans="1:3" x14ac:dyDescent="0.3">
      <c r="A185" s="73">
        <v>44014</v>
      </c>
      <c r="B185" s="69">
        <v>24.990000000000002</v>
      </c>
      <c r="C185" s="61"/>
    </row>
    <row r="186" spans="1:3" x14ac:dyDescent="0.3">
      <c r="A186" s="73">
        <v>44015</v>
      </c>
      <c r="B186" s="69">
        <v>21.54</v>
      </c>
      <c r="C186" s="61"/>
    </row>
    <row r="187" spans="1:3" x14ac:dyDescent="0.3">
      <c r="A187" s="73">
        <v>44016</v>
      </c>
      <c r="B187" s="69">
        <v>23.555</v>
      </c>
      <c r="C187" s="61"/>
    </row>
    <row r="188" spans="1:3" x14ac:dyDescent="0.3">
      <c r="A188" s="73">
        <v>44017</v>
      </c>
      <c r="B188" s="69">
        <v>25.164999999999999</v>
      </c>
      <c r="C188" s="61"/>
    </row>
    <row r="189" spans="1:3" x14ac:dyDescent="0.3">
      <c r="A189" s="73">
        <v>44018</v>
      </c>
      <c r="B189" s="69">
        <v>23.85</v>
      </c>
      <c r="C189" s="61"/>
    </row>
    <row r="190" spans="1:3" x14ac:dyDescent="0.3">
      <c r="A190" s="73">
        <v>44019</v>
      </c>
      <c r="B190" s="69">
        <v>24.97</v>
      </c>
      <c r="C190" s="61"/>
    </row>
    <row r="191" spans="1:3" x14ac:dyDescent="0.3">
      <c r="A191" s="73">
        <v>44020</v>
      </c>
      <c r="B191" s="69">
        <v>24.984999999999999</v>
      </c>
      <c r="C191" s="61"/>
    </row>
    <row r="192" spans="1:3" x14ac:dyDescent="0.3">
      <c r="A192" s="73">
        <v>44021</v>
      </c>
      <c r="B192" s="69">
        <v>24.66</v>
      </c>
      <c r="C192" s="61"/>
    </row>
    <row r="193" spans="1:3" x14ac:dyDescent="0.3">
      <c r="A193" s="73">
        <v>44022</v>
      </c>
      <c r="B193" s="69">
        <v>25.134999999999998</v>
      </c>
      <c r="C193" s="61"/>
    </row>
    <row r="194" spans="1:3" x14ac:dyDescent="0.3">
      <c r="A194" s="73">
        <v>44023</v>
      </c>
      <c r="B194" s="69">
        <v>25.155000000000001</v>
      </c>
      <c r="C194" s="61"/>
    </row>
    <row r="195" spans="1:3" x14ac:dyDescent="0.3">
      <c r="A195" s="73">
        <v>44024</v>
      </c>
      <c r="B195" s="69">
        <v>26.21</v>
      </c>
      <c r="C195" s="61"/>
    </row>
    <row r="196" spans="1:3" x14ac:dyDescent="0.3">
      <c r="A196" s="73">
        <v>44025</v>
      </c>
      <c r="B196" s="69">
        <v>24.704999999999998</v>
      </c>
      <c r="C196" s="61"/>
    </row>
    <row r="197" spans="1:3" x14ac:dyDescent="0.3">
      <c r="A197" s="73">
        <v>44026</v>
      </c>
      <c r="B197" s="69">
        <v>23.864999999999998</v>
      </c>
      <c r="C197" s="61"/>
    </row>
    <row r="198" spans="1:3" x14ac:dyDescent="0.3">
      <c r="A198" s="73">
        <v>44027</v>
      </c>
      <c r="B198" s="69">
        <v>23.78</v>
      </c>
      <c r="C198" s="61"/>
    </row>
    <row r="199" spans="1:3" x14ac:dyDescent="0.3">
      <c r="A199" s="73">
        <v>44028</v>
      </c>
      <c r="B199" s="69">
        <v>23.354999999999997</v>
      </c>
      <c r="C199" s="61"/>
    </row>
    <row r="200" spans="1:3" x14ac:dyDescent="0.3">
      <c r="A200" s="73">
        <v>44029</v>
      </c>
      <c r="B200" s="69">
        <v>24.465</v>
      </c>
      <c r="C200" s="61"/>
    </row>
    <row r="201" spans="1:3" x14ac:dyDescent="0.3">
      <c r="A201" s="73">
        <v>44030</v>
      </c>
      <c r="B201" s="69">
        <v>24.704999999999998</v>
      </c>
      <c r="C201" s="61"/>
    </row>
    <row r="202" spans="1:3" x14ac:dyDescent="0.3">
      <c r="A202" s="73">
        <v>44031</v>
      </c>
      <c r="B202" s="69">
        <v>23.835000000000001</v>
      </c>
      <c r="C202" s="61"/>
    </row>
    <row r="203" spans="1:3" x14ac:dyDescent="0.3">
      <c r="A203" s="73">
        <v>44032</v>
      </c>
      <c r="B203" s="69">
        <v>25.5</v>
      </c>
      <c r="C203" s="61"/>
    </row>
    <row r="204" spans="1:3" x14ac:dyDescent="0.3">
      <c r="A204" s="73">
        <v>44033</v>
      </c>
      <c r="B204" s="69">
        <v>24.825000000000003</v>
      </c>
      <c r="C204" s="61"/>
    </row>
    <row r="205" spans="1:3" x14ac:dyDescent="0.3">
      <c r="A205" s="73">
        <v>44034</v>
      </c>
      <c r="B205" s="69">
        <v>26.189999999999998</v>
      </c>
      <c r="C205" s="61"/>
    </row>
    <row r="206" spans="1:3" x14ac:dyDescent="0.3">
      <c r="A206" s="73">
        <v>44035</v>
      </c>
      <c r="B206" s="69">
        <v>27.08</v>
      </c>
      <c r="C206" s="61"/>
    </row>
    <row r="207" spans="1:3" x14ac:dyDescent="0.3">
      <c r="A207" s="73">
        <v>44036</v>
      </c>
      <c r="B207" s="69">
        <v>27.715000000000003</v>
      </c>
      <c r="C207" s="61"/>
    </row>
    <row r="208" spans="1:3" x14ac:dyDescent="0.3">
      <c r="A208" s="73">
        <v>44037</v>
      </c>
      <c r="B208" s="69">
        <v>28.405000000000001</v>
      </c>
      <c r="C208" s="61"/>
    </row>
    <row r="209" spans="1:3" x14ac:dyDescent="0.3">
      <c r="A209" s="73">
        <v>44038</v>
      </c>
      <c r="B209" s="69">
        <v>29.295000000000002</v>
      </c>
      <c r="C209" s="61"/>
    </row>
    <row r="210" spans="1:3" x14ac:dyDescent="0.3">
      <c r="A210" s="73">
        <v>44039</v>
      </c>
      <c r="B210" s="69">
        <v>29.805</v>
      </c>
      <c r="C210" s="61"/>
    </row>
    <row r="211" spans="1:3" x14ac:dyDescent="0.3">
      <c r="A211" s="73">
        <v>44040</v>
      </c>
      <c r="B211" s="69">
        <v>31.734999999999999</v>
      </c>
      <c r="C211" s="61"/>
    </row>
    <row r="212" spans="1:3" x14ac:dyDescent="0.3">
      <c r="A212" s="73">
        <v>44041</v>
      </c>
      <c r="B212" s="69">
        <v>27.020000000000003</v>
      </c>
      <c r="C212" s="61"/>
    </row>
    <row r="213" spans="1:3" x14ac:dyDescent="0.3">
      <c r="A213" s="73">
        <v>44042</v>
      </c>
      <c r="B213" s="69">
        <v>26.634999999999998</v>
      </c>
      <c r="C213" s="61"/>
    </row>
    <row r="214" spans="1:3" x14ac:dyDescent="0.3">
      <c r="A214" s="73">
        <v>44043</v>
      </c>
      <c r="B214" s="69">
        <v>26.82</v>
      </c>
      <c r="C214" s="61"/>
    </row>
    <row r="215" spans="1:3" x14ac:dyDescent="0.3">
      <c r="A215" s="73">
        <v>44044</v>
      </c>
      <c r="B215" s="69">
        <v>26.884999999999998</v>
      </c>
      <c r="C215" s="61"/>
    </row>
    <row r="216" spans="1:3" x14ac:dyDescent="0.3">
      <c r="A216" s="73">
        <v>44045</v>
      </c>
      <c r="B216" s="69">
        <v>28.6</v>
      </c>
      <c r="C216" s="61"/>
    </row>
    <row r="217" spans="1:3" x14ac:dyDescent="0.3">
      <c r="A217" s="73">
        <v>44046</v>
      </c>
      <c r="B217" s="69">
        <v>29.56</v>
      </c>
      <c r="C217" s="61"/>
    </row>
    <row r="218" spans="1:3" x14ac:dyDescent="0.3">
      <c r="A218" s="73">
        <v>44047</v>
      </c>
      <c r="B218" s="69">
        <v>30.47</v>
      </c>
      <c r="C218" s="61"/>
    </row>
    <row r="219" spans="1:3" x14ac:dyDescent="0.3">
      <c r="A219" s="73">
        <v>44048</v>
      </c>
      <c r="B219" s="69">
        <v>31.06</v>
      </c>
      <c r="C219" s="61"/>
    </row>
    <row r="220" spans="1:3" x14ac:dyDescent="0.3">
      <c r="A220" s="73">
        <v>44049</v>
      </c>
      <c r="B220" s="69">
        <v>29.755000000000003</v>
      </c>
      <c r="C220" s="61"/>
    </row>
    <row r="221" spans="1:3" x14ac:dyDescent="0.3">
      <c r="A221" s="73">
        <v>44050</v>
      </c>
      <c r="B221" s="69">
        <v>30.29</v>
      </c>
      <c r="C221" s="61"/>
    </row>
    <row r="222" spans="1:3" x14ac:dyDescent="0.3">
      <c r="A222" s="73">
        <v>44051</v>
      </c>
      <c r="B222" s="69">
        <v>26.29</v>
      </c>
      <c r="C222" s="61"/>
    </row>
    <row r="223" spans="1:3" x14ac:dyDescent="0.3">
      <c r="A223" s="73">
        <v>44052</v>
      </c>
      <c r="B223" s="69">
        <v>23.69</v>
      </c>
      <c r="C223" s="61"/>
    </row>
    <row r="224" spans="1:3" x14ac:dyDescent="0.3">
      <c r="A224" s="73">
        <v>44053</v>
      </c>
      <c r="B224" s="69">
        <v>25.105</v>
      </c>
      <c r="C224" s="61"/>
    </row>
    <row r="225" spans="1:3" x14ac:dyDescent="0.3">
      <c r="A225" s="73">
        <v>44054</v>
      </c>
      <c r="B225" s="69">
        <v>27.015000000000001</v>
      </c>
      <c r="C225" s="61"/>
    </row>
    <row r="226" spans="1:3" x14ac:dyDescent="0.3">
      <c r="A226" s="73">
        <v>44055</v>
      </c>
      <c r="B226" s="69">
        <v>27.61</v>
      </c>
      <c r="C226" s="61"/>
    </row>
    <row r="227" spans="1:3" x14ac:dyDescent="0.3">
      <c r="A227" s="73">
        <v>44056</v>
      </c>
      <c r="B227" s="69">
        <v>27.315000000000001</v>
      </c>
      <c r="C227" s="61"/>
    </row>
    <row r="228" spans="1:3" x14ac:dyDescent="0.3">
      <c r="A228" s="73">
        <v>44057</v>
      </c>
      <c r="B228" s="69">
        <v>25.07</v>
      </c>
      <c r="C228" s="61"/>
    </row>
    <row r="229" spans="1:3" x14ac:dyDescent="0.3">
      <c r="A229" s="73">
        <v>44058</v>
      </c>
      <c r="B229" s="69">
        <v>25.105</v>
      </c>
      <c r="C229" s="61"/>
    </row>
    <row r="230" spans="1:3" x14ac:dyDescent="0.3">
      <c r="A230" s="73">
        <v>44059</v>
      </c>
      <c r="B230" s="69">
        <v>26.31</v>
      </c>
      <c r="C230" s="61"/>
    </row>
    <row r="231" spans="1:3" x14ac:dyDescent="0.3">
      <c r="A231" s="73">
        <v>44060</v>
      </c>
      <c r="B231" s="69">
        <v>26.884999999999998</v>
      </c>
      <c r="C231" s="61"/>
    </row>
    <row r="232" spans="1:3" x14ac:dyDescent="0.3">
      <c r="A232" s="73">
        <v>44061</v>
      </c>
      <c r="B232" s="69">
        <v>27.824999999999999</v>
      </c>
      <c r="C232" s="61"/>
    </row>
    <row r="233" spans="1:3" x14ac:dyDescent="0.3">
      <c r="A233" s="73">
        <v>44062</v>
      </c>
      <c r="B233" s="69">
        <v>23.950000000000003</v>
      </c>
      <c r="C233" s="61"/>
    </row>
    <row r="234" spans="1:3" x14ac:dyDescent="0.3">
      <c r="A234" s="73">
        <v>44063</v>
      </c>
      <c r="B234" s="69">
        <v>23.324999999999999</v>
      </c>
      <c r="C234" s="61"/>
    </row>
    <row r="235" spans="1:3" x14ac:dyDescent="0.3">
      <c r="A235" s="73">
        <v>44064</v>
      </c>
      <c r="B235" s="69">
        <v>24.225000000000001</v>
      </c>
      <c r="C235" s="61"/>
    </row>
    <row r="236" spans="1:3" x14ac:dyDescent="0.3">
      <c r="A236" s="73">
        <v>44065</v>
      </c>
      <c r="B236" s="69">
        <v>25.55</v>
      </c>
      <c r="C236" s="61"/>
    </row>
    <row r="237" spans="1:3" x14ac:dyDescent="0.3">
      <c r="A237" s="73">
        <v>44066</v>
      </c>
      <c r="B237" s="69">
        <v>24.630000000000003</v>
      </c>
      <c r="C237" s="61"/>
    </row>
    <row r="238" spans="1:3" x14ac:dyDescent="0.3">
      <c r="A238" s="73">
        <v>44067</v>
      </c>
      <c r="B238" s="69">
        <v>24.28</v>
      </c>
      <c r="C238" s="61"/>
    </row>
    <row r="239" spans="1:3" x14ac:dyDescent="0.3">
      <c r="A239" s="73">
        <v>44068</v>
      </c>
      <c r="B239" s="69">
        <v>26.225000000000001</v>
      </c>
      <c r="C239" s="61"/>
    </row>
    <row r="240" spans="1:3" x14ac:dyDescent="0.3">
      <c r="A240" s="73">
        <v>44069</v>
      </c>
      <c r="B240" s="69">
        <v>24.909999999999997</v>
      </c>
      <c r="C240" s="61"/>
    </row>
    <row r="241" spans="1:3" x14ac:dyDescent="0.3">
      <c r="A241" s="73">
        <v>44070</v>
      </c>
      <c r="B241" s="69">
        <v>23.34</v>
      </c>
      <c r="C241" s="61"/>
    </row>
    <row r="242" spans="1:3" x14ac:dyDescent="0.3">
      <c r="A242" s="73">
        <v>44071</v>
      </c>
      <c r="B242" s="69">
        <v>22.335000000000001</v>
      </c>
      <c r="C242" s="61"/>
    </row>
    <row r="243" spans="1:3" x14ac:dyDescent="0.3">
      <c r="A243" s="73">
        <v>44072</v>
      </c>
      <c r="B243" s="69">
        <v>22.615000000000002</v>
      </c>
      <c r="C243" s="61"/>
    </row>
    <row r="244" spans="1:3" x14ac:dyDescent="0.3">
      <c r="A244" s="73">
        <v>44073</v>
      </c>
      <c r="B244" s="69">
        <v>22.35</v>
      </c>
      <c r="C244" s="61"/>
    </row>
    <row r="245" spans="1:3" x14ac:dyDescent="0.3">
      <c r="A245" s="73">
        <v>44074</v>
      </c>
      <c r="B245" s="69">
        <v>21.21</v>
      </c>
      <c r="C245" s="61"/>
    </row>
    <row r="246" spans="1:3" x14ac:dyDescent="0.3">
      <c r="A246" s="73">
        <v>44075</v>
      </c>
      <c r="B246" s="69">
        <v>22.965</v>
      </c>
      <c r="C246" s="61"/>
    </row>
    <row r="247" spans="1:3" x14ac:dyDescent="0.3">
      <c r="A247" s="73">
        <v>44076</v>
      </c>
      <c r="B247" s="69">
        <v>22.795000000000002</v>
      </c>
      <c r="C247" s="61"/>
    </row>
    <row r="248" spans="1:3" x14ac:dyDescent="0.3">
      <c r="A248" s="73">
        <v>44077</v>
      </c>
      <c r="B248" s="69">
        <v>24.725000000000001</v>
      </c>
      <c r="C248" s="61"/>
    </row>
    <row r="249" spans="1:3" x14ac:dyDescent="0.3">
      <c r="A249" s="73">
        <v>44078</v>
      </c>
      <c r="B249" s="69">
        <v>24.265000000000001</v>
      </c>
      <c r="C249" s="61"/>
    </row>
    <row r="250" spans="1:3" x14ac:dyDescent="0.3">
      <c r="A250" s="73">
        <v>44079</v>
      </c>
      <c r="B250" s="69">
        <v>23.425000000000001</v>
      </c>
      <c r="C250" s="61"/>
    </row>
    <row r="251" spans="1:3" x14ac:dyDescent="0.3">
      <c r="A251" s="73">
        <v>44080</v>
      </c>
      <c r="B251" s="69">
        <v>23.69</v>
      </c>
      <c r="C251" s="61"/>
    </row>
    <row r="252" spans="1:3" x14ac:dyDescent="0.3">
      <c r="A252" s="73">
        <v>44081</v>
      </c>
      <c r="B252" s="69">
        <v>25.734999999999999</v>
      </c>
      <c r="C252" s="61"/>
    </row>
    <row r="253" spans="1:3" x14ac:dyDescent="0.3">
      <c r="A253" s="73">
        <v>44082</v>
      </c>
      <c r="B253" s="69">
        <v>24.11</v>
      </c>
      <c r="C253" s="61"/>
    </row>
    <row r="254" spans="1:3" x14ac:dyDescent="0.3">
      <c r="A254" s="73">
        <v>44083</v>
      </c>
      <c r="B254" s="69">
        <v>22.46</v>
      </c>
      <c r="C254" s="61"/>
    </row>
    <row r="255" spans="1:3" x14ac:dyDescent="0.3">
      <c r="A255" s="73">
        <v>44084</v>
      </c>
      <c r="B255" s="69">
        <v>24.41</v>
      </c>
      <c r="C255" s="61"/>
    </row>
    <row r="256" spans="1:3" x14ac:dyDescent="0.3">
      <c r="A256" s="73">
        <v>44085</v>
      </c>
      <c r="B256" s="69">
        <v>21.265000000000001</v>
      </c>
      <c r="C256" s="61"/>
    </row>
    <row r="257" spans="1:3" x14ac:dyDescent="0.3">
      <c r="A257" s="73">
        <v>44086</v>
      </c>
      <c r="B257" s="69">
        <v>19.895</v>
      </c>
      <c r="C257" s="61"/>
    </row>
    <row r="258" spans="1:3" x14ac:dyDescent="0.3">
      <c r="A258" s="73">
        <v>44087</v>
      </c>
      <c r="B258" s="69">
        <v>20.84</v>
      </c>
      <c r="C258" s="61"/>
    </row>
    <row r="259" spans="1:3" x14ac:dyDescent="0.3">
      <c r="A259" s="73">
        <v>44088</v>
      </c>
      <c r="B259" s="69">
        <v>20.715</v>
      </c>
      <c r="C259" s="61"/>
    </row>
    <row r="260" spans="1:3" x14ac:dyDescent="0.3">
      <c r="A260" s="73">
        <v>44089</v>
      </c>
      <c r="B260" s="69">
        <v>20.715</v>
      </c>
      <c r="C260" s="61"/>
    </row>
    <row r="261" spans="1:3" x14ac:dyDescent="0.3">
      <c r="A261" s="73">
        <v>44090</v>
      </c>
      <c r="B261" s="69">
        <v>21.314999999999998</v>
      </c>
      <c r="C261" s="61"/>
    </row>
    <row r="262" spans="1:3" x14ac:dyDescent="0.3">
      <c r="A262" s="73">
        <v>44091</v>
      </c>
      <c r="B262" s="69">
        <v>20.39</v>
      </c>
      <c r="C262" s="61"/>
    </row>
    <row r="263" spans="1:3" x14ac:dyDescent="0.3">
      <c r="A263" s="73">
        <v>44092</v>
      </c>
      <c r="B263" s="69">
        <v>23.240000000000002</v>
      </c>
      <c r="C263" s="61"/>
    </row>
    <row r="264" spans="1:3" x14ac:dyDescent="0.3">
      <c r="A264" s="73">
        <v>44093</v>
      </c>
      <c r="B264" s="69">
        <v>18.725000000000001</v>
      </c>
      <c r="C264" s="61"/>
    </row>
    <row r="265" spans="1:3" x14ac:dyDescent="0.3">
      <c r="A265" s="73">
        <v>44094</v>
      </c>
      <c r="B265" s="69">
        <v>18.805</v>
      </c>
      <c r="C265" s="61"/>
    </row>
    <row r="266" spans="1:3" x14ac:dyDescent="0.3">
      <c r="A266" s="73">
        <v>44095</v>
      </c>
      <c r="B266" s="69">
        <v>19.274999999999999</v>
      </c>
      <c r="C266" s="61"/>
    </row>
    <row r="267" spans="1:3" x14ac:dyDescent="0.3">
      <c r="A267" s="73">
        <v>44096</v>
      </c>
      <c r="B267" s="69">
        <v>19.189999999999998</v>
      </c>
      <c r="C267" s="61"/>
    </row>
    <row r="268" spans="1:3" x14ac:dyDescent="0.3">
      <c r="A268" s="73">
        <v>44097</v>
      </c>
      <c r="B268" s="69">
        <v>21.234999999999999</v>
      </c>
      <c r="C268" s="61"/>
    </row>
    <row r="269" spans="1:3" x14ac:dyDescent="0.3">
      <c r="A269" s="73">
        <v>44098</v>
      </c>
      <c r="B269" s="69">
        <v>21.810000000000002</v>
      </c>
      <c r="C269" s="61"/>
    </row>
    <row r="270" spans="1:3" x14ac:dyDescent="0.3">
      <c r="A270" s="73">
        <v>44099</v>
      </c>
      <c r="B270" s="69">
        <v>21.545000000000002</v>
      </c>
      <c r="C270" s="61"/>
    </row>
    <row r="271" spans="1:3" x14ac:dyDescent="0.3">
      <c r="A271" s="73">
        <v>44100</v>
      </c>
      <c r="B271" s="69">
        <v>22.04</v>
      </c>
      <c r="C271" s="61"/>
    </row>
    <row r="272" spans="1:3" x14ac:dyDescent="0.3">
      <c r="A272" s="73">
        <v>44101</v>
      </c>
      <c r="B272" s="69">
        <v>22.14</v>
      </c>
      <c r="C272" s="61"/>
    </row>
    <row r="273" spans="1:3" x14ac:dyDescent="0.3">
      <c r="A273" s="73">
        <v>44102</v>
      </c>
      <c r="B273" s="69">
        <v>21.905000000000001</v>
      </c>
      <c r="C273" s="61"/>
    </row>
    <row r="274" spans="1:3" x14ac:dyDescent="0.3">
      <c r="A274" s="73">
        <v>44103</v>
      </c>
      <c r="B274" s="69">
        <v>21.33</v>
      </c>
      <c r="C274" s="61"/>
    </row>
    <row r="275" spans="1:3" x14ac:dyDescent="0.3">
      <c r="A275" s="73">
        <v>44104</v>
      </c>
      <c r="B275" s="69">
        <v>17.505000000000003</v>
      </c>
      <c r="C275" s="61"/>
    </row>
    <row r="276" spans="1:3" x14ac:dyDescent="0.3">
      <c r="A276" s="73">
        <v>44105</v>
      </c>
      <c r="B276" s="69">
        <v>16.734999999999999</v>
      </c>
      <c r="C276" s="61"/>
    </row>
    <row r="277" spans="1:3" x14ac:dyDescent="0.3">
      <c r="A277" s="73">
        <v>44106</v>
      </c>
      <c r="B277" s="69">
        <v>15.004999999999999</v>
      </c>
      <c r="C277" s="61"/>
    </row>
    <row r="278" spans="1:3" x14ac:dyDescent="0.3">
      <c r="A278" s="73">
        <v>44107</v>
      </c>
      <c r="B278" s="69">
        <v>14.015000000000001</v>
      </c>
      <c r="C278" s="61"/>
    </row>
    <row r="279" spans="1:3" x14ac:dyDescent="0.3">
      <c r="A279" s="73">
        <v>44108</v>
      </c>
      <c r="B279" s="69">
        <v>14.100000000000001</v>
      </c>
      <c r="C279" s="61"/>
    </row>
    <row r="280" spans="1:3" x14ac:dyDescent="0.3">
      <c r="A280" s="73">
        <v>44109</v>
      </c>
      <c r="B280" s="69">
        <v>16.670000000000002</v>
      </c>
      <c r="C280" s="61"/>
    </row>
    <row r="281" spans="1:3" x14ac:dyDescent="0.3">
      <c r="A281" s="73">
        <v>44110</v>
      </c>
      <c r="B281" s="69">
        <v>20.14</v>
      </c>
      <c r="C281" s="61"/>
    </row>
    <row r="282" spans="1:3" x14ac:dyDescent="0.3">
      <c r="A282" s="73">
        <v>44111</v>
      </c>
      <c r="B282" s="69">
        <v>19.73</v>
      </c>
      <c r="C282" s="61"/>
    </row>
    <row r="283" spans="1:3" x14ac:dyDescent="0.3">
      <c r="A283" s="73">
        <v>44112</v>
      </c>
      <c r="B283" s="69">
        <v>18.330000000000002</v>
      </c>
      <c r="C283" s="61"/>
    </row>
    <row r="284" spans="1:3" x14ac:dyDescent="0.3">
      <c r="A284" s="73">
        <v>44113</v>
      </c>
      <c r="B284" s="69">
        <v>19.07</v>
      </c>
      <c r="C284" s="61"/>
    </row>
    <row r="285" spans="1:3" x14ac:dyDescent="0.3">
      <c r="A285" s="73">
        <v>44114</v>
      </c>
      <c r="B285" s="69">
        <v>20.59</v>
      </c>
      <c r="C285" s="61"/>
    </row>
    <row r="286" spans="1:3" x14ac:dyDescent="0.3">
      <c r="A286" s="73">
        <v>44115</v>
      </c>
      <c r="B286" s="69">
        <v>17.79</v>
      </c>
      <c r="C286" s="61"/>
    </row>
    <row r="287" spans="1:3" x14ac:dyDescent="0.3">
      <c r="A287" s="73">
        <v>44116</v>
      </c>
      <c r="B287" s="69">
        <v>19.29</v>
      </c>
      <c r="C287" s="61"/>
    </row>
    <row r="288" spans="1:3" x14ac:dyDescent="0.3">
      <c r="A288" s="73">
        <v>44117</v>
      </c>
      <c r="B288" s="69">
        <v>20.72</v>
      </c>
      <c r="C288" s="61"/>
    </row>
    <row r="289" spans="1:3" x14ac:dyDescent="0.3">
      <c r="A289" s="73">
        <v>44118</v>
      </c>
      <c r="B289" s="69">
        <v>21.574999999999999</v>
      </c>
      <c r="C289" s="61"/>
    </row>
    <row r="290" spans="1:3" x14ac:dyDescent="0.3">
      <c r="A290" s="73">
        <v>44119</v>
      </c>
      <c r="B290" s="69">
        <v>19.420000000000002</v>
      </c>
      <c r="C290" s="61"/>
    </row>
    <row r="291" spans="1:3" x14ac:dyDescent="0.3">
      <c r="A291" s="73">
        <v>44120</v>
      </c>
      <c r="B291" s="69">
        <v>15.995000000000001</v>
      </c>
      <c r="C291" s="61"/>
    </row>
    <row r="292" spans="1:3" x14ac:dyDescent="0.3">
      <c r="A292" s="73">
        <v>44121</v>
      </c>
      <c r="B292" s="69">
        <v>15.641</v>
      </c>
      <c r="C292" s="61"/>
    </row>
    <row r="293" spans="1:3" x14ac:dyDescent="0.3">
      <c r="A293" s="73">
        <v>44122</v>
      </c>
      <c r="B293" s="69">
        <v>16.882692307692306</v>
      </c>
      <c r="C293" s="61"/>
    </row>
    <row r="294" spans="1:3" x14ac:dyDescent="0.3">
      <c r="A294" s="73">
        <v>44123</v>
      </c>
      <c r="B294" s="69">
        <v>15.819615384615384</v>
      </c>
      <c r="C294" s="61"/>
    </row>
    <row r="295" spans="1:3" x14ac:dyDescent="0.3">
      <c r="A295" s="73">
        <v>44124</v>
      </c>
      <c r="B295" s="69">
        <v>16.625384615384611</v>
      </c>
      <c r="C295" s="61"/>
    </row>
    <row r="296" spans="1:3" x14ac:dyDescent="0.3">
      <c r="A296" s="73">
        <v>44125</v>
      </c>
      <c r="B296" s="69">
        <v>16.93346153846154</v>
      </c>
      <c r="C296" s="61"/>
    </row>
    <row r="297" spans="1:3" x14ac:dyDescent="0.3">
      <c r="A297" s="73">
        <v>44126</v>
      </c>
      <c r="B297" s="69">
        <v>16.98423076923077</v>
      </c>
      <c r="C297" s="61"/>
    </row>
    <row r="298" spans="1:3" x14ac:dyDescent="0.3">
      <c r="A298" s="73">
        <v>44127</v>
      </c>
      <c r="B298" s="69">
        <v>16.769615384615385</v>
      </c>
      <c r="C298" s="61"/>
    </row>
    <row r="299" spans="1:3" x14ac:dyDescent="0.3">
      <c r="A299" s="73">
        <v>44128</v>
      </c>
      <c r="B299" s="69">
        <v>15.873461538461539</v>
      </c>
      <c r="C299" s="61"/>
    </row>
    <row r="300" spans="1:3" x14ac:dyDescent="0.3">
      <c r="A300" s="73">
        <v>44129</v>
      </c>
      <c r="B300" s="69">
        <v>16.223461538461535</v>
      </c>
      <c r="C300" s="61"/>
    </row>
    <row r="301" spans="1:3" x14ac:dyDescent="0.3">
      <c r="A301" s="73">
        <v>44130</v>
      </c>
      <c r="B301" s="69">
        <v>16.154615384615383</v>
      </c>
      <c r="C301" s="61"/>
    </row>
    <row r="302" spans="1:3" x14ac:dyDescent="0.3">
      <c r="A302" s="73">
        <v>44131</v>
      </c>
      <c r="B302" s="69">
        <v>15.96423076923077</v>
      </c>
      <c r="C302" s="61"/>
    </row>
    <row r="303" spans="1:3" x14ac:dyDescent="0.3">
      <c r="A303" s="73">
        <v>44132</v>
      </c>
      <c r="B303" s="69">
        <v>15.336153846153845</v>
      </c>
      <c r="C303" s="61"/>
    </row>
    <row r="304" spans="1:3" x14ac:dyDescent="0.3">
      <c r="A304" s="73">
        <v>44133</v>
      </c>
      <c r="B304" s="69">
        <v>15.596538461538461</v>
      </c>
      <c r="C304" s="61"/>
    </row>
    <row r="305" spans="1:3" x14ac:dyDescent="0.3">
      <c r="A305" s="73">
        <v>44134</v>
      </c>
      <c r="B305" s="69">
        <v>15.189615384615385</v>
      </c>
      <c r="C305" s="61"/>
    </row>
    <row r="306" spans="1:3" x14ac:dyDescent="0.3">
      <c r="A306" s="73">
        <v>44135</v>
      </c>
      <c r="B306" s="69">
        <v>16.207692307692309</v>
      </c>
      <c r="C306" s="61"/>
    </row>
    <row r="307" spans="1:3" x14ac:dyDescent="0.3">
      <c r="A307" s="73">
        <v>44136</v>
      </c>
      <c r="B307" s="69">
        <v>14.562692307692309</v>
      </c>
      <c r="C307" s="61"/>
    </row>
    <row r="308" spans="1:3" x14ac:dyDescent="0.3">
      <c r="A308" s="73">
        <v>44137</v>
      </c>
      <c r="B308" s="69">
        <v>14.149999999999999</v>
      </c>
      <c r="C308" s="61"/>
    </row>
    <row r="309" spans="1:3" x14ac:dyDescent="0.3">
      <c r="A309" s="73">
        <v>44138</v>
      </c>
      <c r="B309" s="69">
        <v>13.933076923076925</v>
      </c>
      <c r="C309" s="61"/>
    </row>
    <row r="310" spans="1:3" x14ac:dyDescent="0.3">
      <c r="A310" s="73">
        <v>44139</v>
      </c>
      <c r="B310" s="69">
        <v>14.719999999999999</v>
      </c>
      <c r="C310" s="61"/>
    </row>
    <row r="311" spans="1:3" x14ac:dyDescent="0.3">
      <c r="A311" s="73">
        <v>44140</v>
      </c>
      <c r="B311" s="69">
        <v>13.555769230769233</v>
      </c>
      <c r="C311" s="61"/>
    </row>
    <row r="312" spans="1:3" x14ac:dyDescent="0.3">
      <c r="A312" s="73">
        <v>44141</v>
      </c>
      <c r="B312" s="69">
        <v>13.208846153846153</v>
      </c>
      <c r="C312" s="61"/>
    </row>
    <row r="313" spans="1:3" x14ac:dyDescent="0.3">
      <c r="A313" s="73">
        <v>44142</v>
      </c>
      <c r="B313" s="69">
        <v>13.08653846153846</v>
      </c>
      <c r="C313" s="61"/>
    </row>
    <row r="314" spans="1:3" x14ac:dyDescent="0.3">
      <c r="A314" s="73">
        <v>44143</v>
      </c>
      <c r="B314" s="69">
        <v>12.804615384615385</v>
      </c>
      <c r="C314" s="61"/>
    </row>
    <row r="315" spans="1:3" x14ac:dyDescent="0.3">
      <c r="A315" s="73">
        <v>44144</v>
      </c>
      <c r="B315" s="69">
        <v>12.250384615384615</v>
      </c>
      <c r="C315" s="61"/>
    </row>
    <row r="316" spans="1:3" x14ac:dyDescent="0.3">
      <c r="A316" s="73">
        <v>44145</v>
      </c>
      <c r="B316" s="69">
        <v>12.512307692307692</v>
      </c>
      <c r="C316" s="61"/>
    </row>
    <row r="317" spans="1:3" x14ac:dyDescent="0.3">
      <c r="A317" s="73">
        <v>44146</v>
      </c>
      <c r="B317" s="69">
        <v>13.333076923076923</v>
      </c>
      <c r="C317" s="61"/>
    </row>
    <row r="318" spans="1:3" x14ac:dyDescent="0.3">
      <c r="A318" s="73">
        <v>44147</v>
      </c>
      <c r="B318" s="69">
        <v>12.575769230769229</v>
      </c>
      <c r="C318" s="61"/>
    </row>
    <row r="319" spans="1:3" x14ac:dyDescent="0.3">
      <c r="A319" s="73">
        <v>44148</v>
      </c>
      <c r="B319" s="69">
        <v>13.331153846153846</v>
      </c>
      <c r="C319" s="61"/>
    </row>
    <row r="320" spans="1:3" x14ac:dyDescent="0.3">
      <c r="A320" s="73">
        <v>44149</v>
      </c>
      <c r="B320" s="69">
        <v>12.877692307692309</v>
      </c>
      <c r="C320" s="61"/>
    </row>
    <row r="321" spans="1:3" x14ac:dyDescent="0.3">
      <c r="A321" s="73">
        <v>44150</v>
      </c>
      <c r="B321" s="69">
        <v>12.847692307692309</v>
      </c>
      <c r="C321" s="61"/>
    </row>
    <row r="322" spans="1:3" x14ac:dyDescent="0.3">
      <c r="A322" s="73">
        <v>44151</v>
      </c>
      <c r="B322" s="69">
        <v>12.204230769230767</v>
      </c>
      <c r="C322" s="61"/>
    </row>
    <row r="323" spans="1:3" x14ac:dyDescent="0.3">
      <c r="A323" s="73">
        <v>44152</v>
      </c>
      <c r="B323" s="69">
        <v>11.352307692307694</v>
      </c>
      <c r="C323" s="61"/>
    </row>
    <row r="324" spans="1:3" x14ac:dyDescent="0.3">
      <c r="A324" s="73">
        <v>44153</v>
      </c>
      <c r="B324" s="69">
        <v>11.146153846153844</v>
      </c>
      <c r="C324" s="61"/>
    </row>
    <row r="325" spans="1:3" x14ac:dyDescent="0.3">
      <c r="A325" s="73">
        <v>44154</v>
      </c>
      <c r="B325" s="69">
        <v>11.453076923076923</v>
      </c>
      <c r="C325" s="61"/>
    </row>
    <row r="326" spans="1:3" x14ac:dyDescent="0.3">
      <c r="A326" s="73">
        <v>44155</v>
      </c>
      <c r="B326" s="69">
        <v>10.983076923076924</v>
      </c>
      <c r="C326" s="61"/>
    </row>
    <row r="327" spans="1:3" x14ac:dyDescent="0.3">
      <c r="A327" s="73">
        <v>44156</v>
      </c>
      <c r="B327" s="69">
        <v>9.9419230769230769</v>
      </c>
      <c r="C327" s="61"/>
    </row>
    <row r="328" spans="1:3" x14ac:dyDescent="0.3">
      <c r="A328" s="73">
        <v>44157</v>
      </c>
      <c r="B328" s="69">
        <v>10.052307692307693</v>
      </c>
      <c r="C328" s="61"/>
    </row>
    <row r="329" spans="1:3" x14ac:dyDescent="0.3">
      <c r="A329" s="73">
        <v>44158</v>
      </c>
      <c r="B329" s="69">
        <v>10.918076923076923</v>
      </c>
      <c r="C329" s="61"/>
    </row>
    <row r="330" spans="1:3" x14ac:dyDescent="0.3">
      <c r="A330" s="73">
        <v>44159</v>
      </c>
      <c r="B330" s="69">
        <v>11.379230769230769</v>
      </c>
      <c r="C330" s="61"/>
    </row>
    <row r="331" spans="1:3" x14ac:dyDescent="0.3">
      <c r="A331" s="73">
        <v>44160</v>
      </c>
      <c r="B331" s="69">
        <v>11.225769230769231</v>
      </c>
      <c r="C331" s="61"/>
    </row>
    <row r="332" spans="1:3" x14ac:dyDescent="0.3">
      <c r="A332" s="73">
        <v>44161</v>
      </c>
      <c r="B332" s="69">
        <v>5.0365000000000002</v>
      </c>
      <c r="C332" s="61"/>
    </row>
    <row r="333" spans="1:3" x14ac:dyDescent="0.3">
      <c r="A333" s="73">
        <v>44162</v>
      </c>
      <c r="B333" s="69">
        <v>5.0165000000000006</v>
      </c>
      <c r="C333" s="61"/>
    </row>
    <row r="334" spans="1:3" x14ac:dyDescent="0.3">
      <c r="A334" s="73">
        <v>44163</v>
      </c>
      <c r="B334" s="69">
        <v>7.7539999999999996</v>
      </c>
      <c r="C334" s="61"/>
    </row>
    <row r="335" spans="1:3" x14ac:dyDescent="0.3">
      <c r="A335" s="73">
        <v>44164</v>
      </c>
      <c r="B335" s="69">
        <v>7.6875</v>
      </c>
      <c r="C335" s="61"/>
    </row>
    <row r="336" spans="1:3" x14ac:dyDescent="0.3">
      <c r="A336" s="73">
        <v>44165</v>
      </c>
      <c r="B336" s="69">
        <v>10.8</v>
      </c>
      <c r="C336" s="61"/>
    </row>
    <row r="337" spans="1:3" x14ac:dyDescent="0.3">
      <c r="A337" s="73">
        <v>44166</v>
      </c>
      <c r="B337" s="69">
        <v>14.305</v>
      </c>
      <c r="C337" s="61"/>
    </row>
    <row r="338" spans="1:3" x14ac:dyDescent="0.3">
      <c r="A338" s="73">
        <v>44167</v>
      </c>
      <c r="B338" s="69">
        <v>8.9860000000000007</v>
      </c>
      <c r="C338" s="61"/>
    </row>
    <row r="339" spans="1:3" x14ac:dyDescent="0.3">
      <c r="A339" s="73">
        <v>44168</v>
      </c>
      <c r="B339" s="69">
        <v>7.6199999999999992</v>
      </c>
      <c r="C339" s="61"/>
    </row>
    <row r="340" spans="1:3" x14ac:dyDescent="0.3">
      <c r="A340" s="73">
        <v>44169</v>
      </c>
      <c r="B340" s="69">
        <v>7.6715</v>
      </c>
      <c r="C340" s="61"/>
    </row>
    <row r="341" spans="1:3" x14ac:dyDescent="0.3">
      <c r="A341" s="73">
        <v>44170</v>
      </c>
      <c r="B341" s="69">
        <v>9.4965000000000011</v>
      </c>
      <c r="C341" s="61"/>
    </row>
    <row r="342" spans="1:3" x14ac:dyDescent="0.3">
      <c r="A342" s="73">
        <v>44171</v>
      </c>
      <c r="B342" s="69">
        <v>7.0089999999999995</v>
      </c>
      <c r="C342" s="61"/>
    </row>
    <row r="343" spans="1:3" x14ac:dyDescent="0.3">
      <c r="A343" s="73">
        <v>44172</v>
      </c>
      <c r="B343" s="69">
        <v>5.7225000000000001</v>
      </c>
      <c r="C343" s="61"/>
    </row>
    <row r="344" spans="1:3" x14ac:dyDescent="0.3">
      <c r="A344" s="73">
        <v>44173</v>
      </c>
      <c r="B344" s="69">
        <v>8.0964999999999989</v>
      </c>
      <c r="C344" s="61"/>
    </row>
    <row r="345" spans="1:3" x14ac:dyDescent="0.3">
      <c r="A345" s="73">
        <v>44174</v>
      </c>
      <c r="B345" s="69">
        <v>9.1545000000000005</v>
      </c>
      <c r="C345" s="61"/>
    </row>
    <row r="346" spans="1:3" x14ac:dyDescent="0.3">
      <c r="A346" s="73">
        <v>44175</v>
      </c>
      <c r="B346" s="69">
        <v>9.4309999999999992</v>
      </c>
      <c r="C346" s="61"/>
    </row>
    <row r="347" spans="1:3" x14ac:dyDescent="0.3">
      <c r="A347" s="73">
        <v>44176</v>
      </c>
      <c r="B347" s="69">
        <v>8.327</v>
      </c>
      <c r="C347" s="61"/>
    </row>
    <row r="348" spans="1:3" x14ac:dyDescent="0.3">
      <c r="A348" s="73">
        <v>44177</v>
      </c>
      <c r="B348" s="69">
        <v>7.7809999999999997</v>
      </c>
      <c r="C348" s="61"/>
    </row>
    <row r="349" spans="1:3" x14ac:dyDescent="0.3">
      <c r="A349" s="73">
        <v>44178</v>
      </c>
      <c r="B349" s="69">
        <v>7.8280000000000003</v>
      </c>
      <c r="C349" s="61"/>
    </row>
    <row r="350" spans="1:3" x14ac:dyDescent="0.3">
      <c r="A350" s="73">
        <v>44179</v>
      </c>
      <c r="B350" s="69">
        <v>7.1749999999999998</v>
      </c>
      <c r="C350" s="61"/>
    </row>
    <row r="351" spans="1:3" x14ac:dyDescent="0.3">
      <c r="A351" s="73">
        <v>44180</v>
      </c>
      <c r="B351" s="69">
        <v>10.205</v>
      </c>
      <c r="C351" s="61"/>
    </row>
    <row r="352" spans="1:3" x14ac:dyDescent="0.3">
      <c r="A352" s="73">
        <v>44181</v>
      </c>
      <c r="B352" s="69">
        <v>9.0815000000000001</v>
      </c>
      <c r="C352" s="61"/>
    </row>
    <row r="353" spans="1:3" x14ac:dyDescent="0.3">
      <c r="A353" s="73">
        <v>44182</v>
      </c>
      <c r="B353" s="69">
        <v>7.0674999999999999</v>
      </c>
      <c r="C353" s="61"/>
    </row>
    <row r="354" spans="1:3" x14ac:dyDescent="0.3">
      <c r="A354" s="73">
        <v>44183</v>
      </c>
      <c r="B354" s="69">
        <v>6.7140000000000004</v>
      </c>
      <c r="C354" s="61"/>
    </row>
    <row r="355" spans="1:3" x14ac:dyDescent="0.3">
      <c r="A355" s="73">
        <v>44184</v>
      </c>
      <c r="B355" s="69">
        <v>6.9405000000000001</v>
      </c>
      <c r="C355" s="61"/>
    </row>
    <row r="356" spans="1:3" x14ac:dyDescent="0.3">
      <c r="A356" s="73">
        <v>44185</v>
      </c>
      <c r="B356" s="69">
        <v>8.0630000000000006</v>
      </c>
      <c r="C356" s="61"/>
    </row>
    <row r="357" spans="1:3" x14ac:dyDescent="0.3">
      <c r="A357" s="73">
        <v>44186</v>
      </c>
      <c r="B357" s="69">
        <v>7.2025000000000006</v>
      </c>
      <c r="C357" s="61"/>
    </row>
    <row r="358" spans="1:3" x14ac:dyDescent="0.3">
      <c r="A358" s="73">
        <v>44187</v>
      </c>
      <c r="B358" s="69">
        <v>6.2335000000000003</v>
      </c>
      <c r="C358" s="61"/>
    </row>
    <row r="359" spans="1:3" x14ac:dyDescent="0.3">
      <c r="A359" s="73">
        <v>44188</v>
      </c>
      <c r="B359" s="69">
        <v>5.7669999999999995</v>
      </c>
      <c r="C359" s="61"/>
    </row>
    <row r="360" spans="1:3" x14ac:dyDescent="0.3">
      <c r="A360" s="73">
        <v>44189</v>
      </c>
      <c r="B360" s="69">
        <v>9.1650000000000009</v>
      </c>
      <c r="C360" s="61"/>
    </row>
    <row r="361" spans="1:3" x14ac:dyDescent="0.3">
      <c r="A361" s="73">
        <v>44190</v>
      </c>
      <c r="B361" s="69">
        <v>11.18</v>
      </c>
      <c r="C361" s="61"/>
    </row>
    <row r="362" spans="1:3" x14ac:dyDescent="0.3">
      <c r="A362" s="73">
        <v>44191</v>
      </c>
      <c r="B362" s="69">
        <v>8.6534999999999993</v>
      </c>
      <c r="C362" s="61"/>
    </row>
    <row r="363" spans="1:3" x14ac:dyDescent="0.3">
      <c r="A363" s="73">
        <v>44192</v>
      </c>
      <c r="B363" s="69">
        <v>8.5084999999999997</v>
      </c>
      <c r="C363" s="61"/>
    </row>
    <row r="364" spans="1:3" x14ac:dyDescent="0.3">
      <c r="A364" s="73">
        <v>44193</v>
      </c>
      <c r="B364" s="69">
        <v>9.2029999999999994</v>
      </c>
      <c r="C364" s="61"/>
    </row>
    <row r="365" spans="1:3" x14ac:dyDescent="0.3">
      <c r="A365" s="73">
        <v>44194</v>
      </c>
      <c r="B365" s="69">
        <v>8.8049999999999997</v>
      </c>
      <c r="C365" s="61"/>
    </row>
    <row r="366" spans="1:3" x14ac:dyDescent="0.3">
      <c r="A366" s="73">
        <v>44195</v>
      </c>
      <c r="B366" s="69">
        <v>8.59</v>
      </c>
      <c r="C366" s="61"/>
    </row>
    <row r="367" spans="1:3" x14ac:dyDescent="0.3">
      <c r="A367" s="78">
        <v>44196</v>
      </c>
      <c r="B367" s="69">
        <v>8.1999999999999993</v>
      </c>
      <c r="C367" s="61"/>
    </row>
  </sheetData>
  <sheetProtection algorithmName="SHA-512" hashValue="37f4b7e7EegC/MoKtUD3DEojneGaKfq/6Xd7cqi7psEsuAaoq2vjNrobkYMvSc6O/5cABY+1V4B9caL/4pZ9Wg==" saltValue="G00GrxQrqI/omn2oP+/6fw==" spinCount="100000" sheet="1" objects="1" scenarios="1" selectLockedCells="1"/>
  <mergeCells count="1">
    <mergeCell ref="F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windowProtection="1" workbookViewId="0">
      <selection activeCell="B16" sqref="B16"/>
    </sheetView>
  </sheetViews>
  <sheetFormatPr defaultRowHeight="14.4" x14ac:dyDescent="0.3"/>
  <cols>
    <col min="1" max="1" width="39.88671875" customWidth="1"/>
    <col min="2" max="2" width="32" customWidth="1"/>
    <col min="3" max="3" width="15.5546875" customWidth="1"/>
    <col min="4" max="5" width="14.88671875" customWidth="1"/>
    <col min="6" max="6" width="13.33203125" customWidth="1"/>
    <col min="7" max="8" width="12.33203125" customWidth="1"/>
  </cols>
  <sheetData>
    <row r="1" spans="1:8" ht="33" customHeight="1" x14ac:dyDescent="0.3">
      <c r="A1" s="89" t="s">
        <v>52</v>
      </c>
      <c r="B1" s="89"/>
      <c r="C1" s="89"/>
      <c r="D1" s="89"/>
      <c r="E1" s="89"/>
      <c r="F1" s="89"/>
      <c r="G1" s="89"/>
      <c r="H1" s="89"/>
    </row>
    <row r="2" spans="1:8" ht="80.25" customHeight="1" x14ac:dyDescent="0.3">
      <c r="A2" s="88" t="s">
        <v>51</v>
      </c>
      <c r="B2" s="88"/>
      <c r="C2" s="88"/>
      <c r="D2" s="88"/>
      <c r="E2" s="88"/>
      <c r="F2" s="88"/>
      <c r="G2" s="88"/>
      <c r="H2" s="88"/>
    </row>
    <row r="3" spans="1:8" ht="16.5" customHeight="1" x14ac:dyDescent="0.3">
      <c r="A3" s="7" t="s">
        <v>21</v>
      </c>
      <c r="B3" s="8"/>
      <c r="C3" s="8"/>
      <c r="D3" s="8"/>
      <c r="E3" s="8"/>
      <c r="F3" s="8"/>
      <c r="G3" s="8"/>
      <c r="H3" s="8"/>
    </row>
    <row r="4" spans="1:8" ht="15.75" customHeight="1" x14ac:dyDescent="0.3">
      <c r="A4" s="6" t="s">
        <v>22</v>
      </c>
      <c r="B4" s="8"/>
      <c r="C4" s="8"/>
      <c r="D4" s="8"/>
      <c r="E4" s="8"/>
      <c r="F4" s="8"/>
      <c r="G4" s="8"/>
      <c r="H4" s="8"/>
    </row>
    <row r="5" spans="1:8" ht="19.5" customHeight="1" thickBot="1" x14ac:dyDescent="0.35">
      <c r="H5" s="8"/>
    </row>
    <row r="6" spans="1:8" x14ac:dyDescent="0.3">
      <c r="A6" s="21" t="s">
        <v>39</v>
      </c>
      <c r="B6" s="29" t="s">
        <v>40</v>
      </c>
      <c r="C6" s="90" t="s">
        <v>19</v>
      </c>
      <c r="D6" s="91"/>
      <c r="E6" s="92"/>
      <c r="F6" s="86" t="s">
        <v>20</v>
      </c>
      <c r="G6" s="86"/>
      <c r="H6" s="87"/>
    </row>
    <row r="7" spans="1:8" s="5" customFormat="1" x14ac:dyDescent="0.3">
      <c r="A7" s="22"/>
      <c r="C7" s="31" t="s">
        <v>5</v>
      </c>
      <c r="D7" s="30" t="s">
        <v>6</v>
      </c>
      <c r="E7" s="32" t="s">
        <v>23</v>
      </c>
      <c r="F7" s="20" t="s">
        <v>7</v>
      </c>
      <c r="G7" s="9" t="s">
        <v>10</v>
      </c>
      <c r="H7" s="11" t="s">
        <v>3</v>
      </c>
    </row>
    <row r="8" spans="1:8" x14ac:dyDescent="0.3">
      <c r="A8" s="12" t="s">
        <v>0</v>
      </c>
      <c r="B8" s="18" t="s">
        <v>2</v>
      </c>
      <c r="C8" s="24">
        <v>-3.1800000000000002E-2</v>
      </c>
      <c r="D8" s="27">
        <v>3.5000000000000001E-3</v>
      </c>
      <c r="E8" s="33">
        <f>-(C8/D8)</f>
        <v>9.0857142857142854</v>
      </c>
      <c r="F8" s="10">
        <v>0.9476</v>
      </c>
      <c r="G8" s="10" t="s">
        <v>9</v>
      </c>
      <c r="H8" s="13">
        <v>32</v>
      </c>
    </row>
    <row r="9" spans="1:8" x14ac:dyDescent="0.3">
      <c r="A9" s="14" t="s">
        <v>0</v>
      </c>
      <c r="B9" s="18" t="s">
        <v>1</v>
      </c>
      <c r="C9" s="24">
        <v>-4.45E-3</v>
      </c>
      <c r="D9" s="27">
        <v>7.7700000000000002E-4</v>
      </c>
      <c r="E9" s="33">
        <f t="shared" ref="E9:E10" si="0">-(C9/D9)</f>
        <v>5.7271557271557265</v>
      </c>
      <c r="F9" s="10">
        <v>0.78900000000000003</v>
      </c>
      <c r="G9" s="10" t="s">
        <v>8</v>
      </c>
      <c r="H9" s="13">
        <v>31</v>
      </c>
    </row>
    <row r="10" spans="1:8" ht="15" thickBot="1" x14ac:dyDescent="0.35">
      <c r="A10" s="15" t="s">
        <v>2</v>
      </c>
      <c r="B10" s="19" t="s">
        <v>4</v>
      </c>
      <c r="C10" s="25">
        <v>-2.18E-2</v>
      </c>
      <c r="D10" s="28">
        <v>1.2899999999999999E-3</v>
      </c>
      <c r="E10" s="34">
        <f t="shared" si="0"/>
        <v>16.899224806201552</v>
      </c>
      <c r="F10" s="16">
        <v>0.89400000000000002</v>
      </c>
      <c r="G10" s="16">
        <v>1.6E-2</v>
      </c>
      <c r="H10" s="17">
        <v>6</v>
      </c>
    </row>
  </sheetData>
  <sheetProtection sheet="1" objects="1" scenarios="1" selectLockedCells="1"/>
  <mergeCells count="4">
    <mergeCell ref="F6:H6"/>
    <mergeCell ref="A2:H2"/>
    <mergeCell ref="A1:H1"/>
    <mergeCell ref="C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69"/>
  <sheetViews>
    <sheetView windowProtection="1" workbookViewId="0">
      <selection activeCell="G1" sqref="A1:XFD1048576"/>
    </sheetView>
  </sheetViews>
  <sheetFormatPr defaultRowHeight="14.4" x14ac:dyDescent="0.3"/>
  <cols>
    <col min="1" max="1" width="22.5546875" customWidth="1"/>
    <col min="4" max="4" width="13" style="37" customWidth="1"/>
    <col min="5" max="5" width="30" style="49" customWidth="1"/>
    <col min="6" max="6" width="24.44140625" style="49" customWidth="1"/>
    <col min="7" max="7" width="22.44140625" style="49" customWidth="1"/>
    <col min="8" max="8" width="20.6640625" style="49" customWidth="1"/>
    <col min="9" max="9" width="21.5546875" style="49" customWidth="1"/>
    <col min="10" max="10" width="20.6640625" customWidth="1"/>
    <col min="11" max="11" width="22.109375" customWidth="1"/>
    <col min="12" max="12" width="21.109375" customWidth="1"/>
    <col min="13" max="13" width="13.6640625" customWidth="1"/>
    <col min="14" max="14" width="18.33203125" customWidth="1"/>
    <col min="15" max="15" width="16.44140625" bestFit="1" customWidth="1"/>
  </cols>
  <sheetData>
    <row r="1" spans="1:15" s="4" customFormat="1" ht="73.2" thickTop="1" thickBot="1" x14ac:dyDescent="0.35">
      <c r="A1" s="4" t="s">
        <v>32</v>
      </c>
      <c r="B1" s="4" t="s">
        <v>11</v>
      </c>
      <c r="C1" s="4" t="s">
        <v>12</v>
      </c>
      <c r="D1" s="23" t="s">
        <v>38</v>
      </c>
      <c r="E1" s="45" t="s">
        <v>37</v>
      </c>
      <c r="F1" s="46"/>
      <c r="G1" s="47" t="s">
        <v>25</v>
      </c>
      <c r="H1" s="48"/>
      <c r="I1" s="48"/>
      <c r="J1" s="39" t="s">
        <v>27</v>
      </c>
      <c r="M1" s="39" t="s">
        <v>28</v>
      </c>
    </row>
    <row r="2" spans="1:15" ht="15" thickTop="1" x14ac:dyDescent="0.3">
      <c r="A2" s="1" t="s">
        <v>13</v>
      </c>
      <c r="B2" s="1" t="s">
        <v>14</v>
      </c>
      <c r="C2" s="1" t="s">
        <v>15</v>
      </c>
      <c r="D2"/>
      <c r="E2" s="52">
        <f>Fenologia_Olea_europaea!D3</f>
        <v>43864</v>
      </c>
      <c r="G2" s="53">
        <f>IF(G3&gt;=100,LOOKUP(1,G$5:G$368,(A$5:A$368)+1),CONCATENATE("in fase di maturazione (",ROUND(G3,0),"% completata)"))</f>
        <v>43955</v>
      </c>
      <c r="J2" s="53">
        <f>IF(J3&gt;=100,LOOKUP(1,J$5:J$368,(A$5:A$368)+1),CONCATENATE("in fase di maturazione (",ROUND(J3,0),"% completata)"))</f>
        <v>44010</v>
      </c>
      <c r="M2" s="53">
        <f>IF(M3&gt;=100,LOOKUP(1,M$5:M$368,(A$5:A$368)+1),CONCATENATE("in fase di maturazione (",ROUND(M3,0),"% completata)"))</f>
        <v>44079</v>
      </c>
      <c r="N2" s="43"/>
      <c r="O2" s="42"/>
    </row>
    <row r="3" spans="1:15" x14ac:dyDescent="0.3">
      <c r="D3"/>
      <c r="E3" s="50">
        <f>VLOOKUP(E2, A5:N368,14)</f>
        <v>34</v>
      </c>
      <c r="G3" s="42">
        <f>100*(MAX(G5:G368))</f>
        <v>934.19648846153893</v>
      </c>
      <c r="J3" s="26">
        <f>100*MAX(J5:J368)</f>
        <v>284.03600323846115</v>
      </c>
      <c r="M3" s="26">
        <f>MAX(M5:M368)*100</f>
        <v>118.18837730769236</v>
      </c>
    </row>
    <row r="4" spans="1:15" s="4" customFormat="1" ht="62.25" customHeight="1" x14ac:dyDescent="0.3">
      <c r="A4" s="35" t="s">
        <v>41</v>
      </c>
      <c r="B4" s="4" t="s">
        <v>16</v>
      </c>
      <c r="C4" s="4" t="s">
        <v>17</v>
      </c>
      <c r="D4" s="35" t="s">
        <v>18</v>
      </c>
      <c r="E4" s="48" t="s">
        <v>34</v>
      </c>
      <c r="F4" s="48" t="s">
        <v>35</v>
      </c>
      <c r="G4" s="48" t="s">
        <v>24</v>
      </c>
      <c r="H4" s="48" t="s">
        <v>36</v>
      </c>
      <c r="I4" s="48" t="s">
        <v>35</v>
      </c>
      <c r="J4" s="4" t="s">
        <v>26</v>
      </c>
      <c r="K4" s="4" t="s">
        <v>29</v>
      </c>
      <c r="L4" s="4" t="s">
        <v>30</v>
      </c>
      <c r="M4" s="4" t="s">
        <v>31</v>
      </c>
      <c r="N4" s="4" t="s">
        <v>33</v>
      </c>
    </row>
    <row r="5" spans="1:15" x14ac:dyDescent="0.3">
      <c r="A5" s="44">
        <f>Fenologia_Olea_europaea!A3</f>
        <v>43831</v>
      </c>
      <c r="B5" s="2">
        <v>15.01</v>
      </c>
      <c r="C5" s="2">
        <v>-1.0049999999999999</v>
      </c>
      <c r="D5" s="38">
        <f>IF(Fenologia_Olea_europaea!B3="",0,Fenologia_Olea_europaea!B3)</f>
        <v>7.0025000000000004</v>
      </c>
      <c r="E5" s="50">
        <f xml:space="preserve"> IFERROR(Abstract!$C$8+ (Abstract!$D$8 * D5),-8888)</f>
        <v>-7.2912499999999991E-3</v>
      </c>
      <c r="F5" s="50">
        <f>IF(D5&gt;Abstract!$E$8,E5,0)</f>
        <v>0</v>
      </c>
      <c r="G5" s="50">
        <v>0</v>
      </c>
      <c r="H5" s="50">
        <f>IFERROR(Abstract!$C$9+(Abstract!$D$9*D5),-8888)</f>
        <v>9.9094250000000047E-4</v>
      </c>
      <c r="I5" s="50">
        <f>IF(D5&gt;Abstract!$E$9,H5,0)</f>
        <v>9.9094250000000047E-4</v>
      </c>
      <c r="J5" s="36">
        <v>0</v>
      </c>
      <c r="K5" s="36">
        <f>IFERROR(IF(G5&gt;1, Abstract!$C$10+(Abstract!$D$10*D5),0),-8888)</f>
        <v>0</v>
      </c>
      <c r="L5" s="36">
        <f>IF(D5&gt;Abstract!$E$10,K5,0)</f>
        <v>0</v>
      </c>
      <c r="M5" s="54">
        <v>0</v>
      </c>
      <c r="N5">
        <v>1</v>
      </c>
    </row>
    <row r="6" spans="1:15" x14ac:dyDescent="0.3">
      <c r="A6" s="44">
        <f>Fenologia_Olea_europaea!A4</f>
        <v>43832</v>
      </c>
      <c r="B6" s="2">
        <v>12.78</v>
      </c>
      <c r="C6" s="2">
        <v>2.6230000000000002</v>
      </c>
      <c r="D6" s="38">
        <f>IF(Fenologia_Olea_europaea!B4="",0,Fenologia_Olea_europaea!B4)</f>
        <v>7.7015000000000002</v>
      </c>
      <c r="E6" s="50">
        <f xml:space="preserve"> IFERROR(Abstract!$C$8+ (Abstract!$D$8 * D6),-8888)</f>
        <v>-4.8447500000000018E-3</v>
      </c>
      <c r="F6" s="50">
        <f>IF(D6&gt;Abstract!$E$8,E6,0)</f>
        <v>0</v>
      </c>
      <c r="G6" s="50">
        <f>IF(A6&lt;=$E$2,F6,SUM(F6,G5))</f>
        <v>0</v>
      </c>
      <c r="H6" s="50">
        <f>IFERROR(Abstract!$C$9+(Abstract!$D$9*D6),-8888)</f>
        <v>1.5340655E-3</v>
      </c>
      <c r="I6" s="50">
        <f>IF(D6&gt;Abstract!$E$9,H6,0)</f>
        <v>1.5340655E-3</v>
      </c>
      <c r="J6" s="36">
        <f>IF(A6&lt;=$E$2,I6,SUM(I6,J5))</f>
        <v>1.5340655E-3</v>
      </c>
      <c r="K6" s="36">
        <f>IFERROR(IF(G6&gt;1, Abstract!$C$10+(Abstract!$D$10*D6),0),-8888)</f>
        <v>0</v>
      </c>
      <c r="L6" s="36">
        <f>IF(D6&gt;Abstract!$E$10,K6,0)</f>
        <v>0</v>
      </c>
      <c r="M6" s="54">
        <f>IF(A6&lt;=Fenologia_Olea_europaea!$F$3,L6,SUM(L6,M5))</f>
        <v>0</v>
      </c>
      <c r="N6">
        <f>N5+1</f>
        <v>2</v>
      </c>
    </row>
    <row r="7" spans="1:15" x14ac:dyDescent="0.3">
      <c r="A7" s="44">
        <f>Fenologia_Olea_europaea!A5</f>
        <v>43833</v>
      </c>
      <c r="B7" s="2">
        <v>12.87</v>
      </c>
      <c r="C7" s="2">
        <v>6.548</v>
      </c>
      <c r="D7" s="38">
        <f>IF(Fenologia_Olea_europaea!B5="",0,Fenologia_Olea_europaea!B5)</f>
        <v>9.7089999999999996</v>
      </c>
      <c r="E7" s="50">
        <f xml:space="preserve"> IFERROR(Abstract!$C$8+ (Abstract!$D$8 * D7),-8888)</f>
        <v>2.1814999999999959E-3</v>
      </c>
      <c r="F7" s="50">
        <f>IF(D7&gt;Abstract!$E$8,E7,0)</f>
        <v>2.1814999999999959E-3</v>
      </c>
      <c r="G7" s="50">
        <f t="shared" ref="G7:G70" si="0">IF(A7&lt;=$E$2,F7,SUM(F7,G6))</f>
        <v>2.1814999999999959E-3</v>
      </c>
      <c r="H7" s="50">
        <f>IFERROR(Abstract!$C$9+(Abstract!$D$9*D7),-8888)</f>
        <v>3.0938930000000003E-3</v>
      </c>
      <c r="I7" s="50">
        <f>IF(D7&gt;Abstract!$E$9,H7,0)</f>
        <v>3.0938930000000003E-3</v>
      </c>
      <c r="J7" s="36">
        <f t="shared" ref="J7:J70" si="1">IF(A7&lt;=$E$2,I7,SUM(I7,J6))</f>
        <v>3.0938930000000003E-3</v>
      </c>
      <c r="K7" s="36">
        <f>IFERROR(IF(G7&gt;1, Abstract!$C$10+(Abstract!$D$10*D7),0),-8888)</f>
        <v>0</v>
      </c>
      <c r="L7" s="36">
        <f>IF(D7&gt;Abstract!$E$10,K7,0)</f>
        <v>0</v>
      </c>
      <c r="M7" s="54">
        <f>IF(A7&lt;=Fenologia_Olea_europaea!$F$3,L7,SUM(L7,M6))</f>
        <v>0</v>
      </c>
      <c r="N7">
        <f t="shared" ref="N7:N70" si="2">N6+1</f>
        <v>3</v>
      </c>
    </row>
    <row r="8" spans="1:15" x14ac:dyDescent="0.3">
      <c r="A8" s="44">
        <f>Fenologia_Olea_europaea!A6</f>
        <v>43834</v>
      </c>
      <c r="B8" s="2">
        <v>13.24</v>
      </c>
      <c r="C8" s="2">
        <v>4.0039999999999996</v>
      </c>
      <c r="D8" s="38">
        <f>IF(Fenologia_Olea_europaea!B6="",0,Fenologia_Olea_europaea!B6)</f>
        <v>8.6219999999999999</v>
      </c>
      <c r="E8" s="50">
        <f xml:space="preserve"> IFERROR(Abstract!$C$8+ (Abstract!$D$8 * D8),-8888)</f>
        <v>-1.6230000000000029E-3</v>
      </c>
      <c r="F8" s="50">
        <f>IF(D8&gt;Abstract!$E$8,E8,0)</f>
        <v>0</v>
      </c>
      <c r="G8" s="50">
        <f t="shared" si="0"/>
        <v>0</v>
      </c>
      <c r="H8" s="50">
        <f>IFERROR(Abstract!$C$9+(Abstract!$D$9*D8),-8888)</f>
        <v>2.2492939999999998E-3</v>
      </c>
      <c r="I8" s="50">
        <f>IF(D8&gt;Abstract!$E$9,H8,0)</f>
        <v>2.2492939999999998E-3</v>
      </c>
      <c r="J8" s="36">
        <f t="shared" si="1"/>
        <v>2.2492939999999998E-3</v>
      </c>
      <c r="K8" s="36">
        <f>IFERROR(IF(G8&gt;1, Abstract!$C$10+(Abstract!$D$10*D8),0),-8888)</f>
        <v>0</v>
      </c>
      <c r="L8" s="36">
        <f>IF(D8&gt;Abstract!$E$10,K8,0)</f>
        <v>0</v>
      </c>
      <c r="M8" s="54">
        <f>IF(A8&lt;=Fenologia_Olea_europaea!$F$3,L8,SUM(L8,M7))</f>
        <v>0</v>
      </c>
      <c r="N8">
        <f t="shared" si="2"/>
        <v>4</v>
      </c>
    </row>
    <row r="9" spans="1:15" x14ac:dyDescent="0.3">
      <c r="A9" s="44">
        <f>Fenologia_Olea_europaea!A7</f>
        <v>43835</v>
      </c>
      <c r="B9" s="2">
        <v>15.8</v>
      </c>
      <c r="C9" s="2">
        <v>3.544</v>
      </c>
      <c r="D9" s="38">
        <f>IF(Fenologia_Olea_europaea!B7="",0,Fenologia_Olea_europaea!B7)</f>
        <v>9.6720000000000006</v>
      </c>
      <c r="E9" s="50">
        <f xml:space="preserve"> IFERROR(Abstract!$C$8+ (Abstract!$D$8 * D9),-8888)</f>
        <v>2.0519999999999983E-3</v>
      </c>
      <c r="F9" s="50">
        <f>IF(D9&gt;Abstract!$E$8,E9,0)</f>
        <v>2.0519999999999983E-3</v>
      </c>
      <c r="G9" s="50">
        <f t="shared" si="0"/>
        <v>2.0519999999999983E-3</v>
      </c>
      <c r="H9" s="50">
        <f>IFERROR(Abstract!$C$9+(Abstract!$D$9*D9),-8888)</f>
        <v>3.0651440000000005E-3</v>
      </c>
      <c r="I9" s="50">
        <f>IF(D9&gt;Abstract!$E$9,H9,0)</f>
        <v>3.0651440000000005E-3</v>
      </c>
      <c r="J9" s="36">
        <f t="shared" si="1"/>
        <v>3.0651440000000005E-3</v>
      </c>
      <c r="K9" s="36">
        <f>IFERROR(IF(G9&gt;1, Abstract!$C$10+(Abstract!$D$10*D9),0),-8888)</f>
        <v>0</v>
      </c>
      <c r="L9" s="36">
        <f>IF(D9&gt;Abstract!$E$10,K9,0)</f>
        <v>0</v>
      </c>
      <c r="M9" s="54">
        <f>IF(A9&lt;=Fenologia_Olea_europaea!$F$3,L9,SUM(L9,M8))</f>
        <v>0</v>
      </c>
      <c r="N9">
        <f t="shared" si="2"/>
        <v>5</v>
      </c>
    </row>
    <row r="10" spans="1:15" x14ac:dyDescent="0.3">
      <c r="A10" s="44">
        <f>Fenologia_Olea_europaea!A8</f>
        <v>43836</v>
      </c>
      <c r="B10" s="2">
        <v>14.25</v>
      </c>
      <c r="C10" s="2">
        <v>3.4129999999999998</v>
      </c>
      <c r="D10" s="38">
        <f>IF(Fenologia_Olea_europaea!B8="",0,Fenologia_Olea_europaea!B8)</f>
        <v>8.8315000000000001</v>
      </c>
      <c r="E10" s="50">
        <f xml:space="preserve"> IFERROR(Abstract!$C$8+ (Abstract!$D$8 * D10),-8888)</f>
        <v>-8.8975000000000165E-4</v>
      </c>
      <c r="F10" s="50">
        <f>IF(D10&gt;Abstract!$E$8,E10,0)</f>
        <v>0</v>
      </c>
      <c r="G10" s="50">
        <f t="shared" si="0"/>
        <v>0</v>
      </c>
      <c r="H10" s="50">
        <f>IFERROR(Abstract!$C$9+(Abstract!$D$9*D10),-8888)</f>
        <v>2.4120755000000002E-3</v>
      </c>
      <c r="I10" s="50">
        <f>IF(D10&gt;Abstract!$E$9,H10,0)</f>
        <v>2.4120755000000002E-3</v>
      </c>
      <c r="J10" s="36">
        <f t="shared" si="1"/>
        <v>2.4120755000000002E-3</v>
      </c>
      <c r="K10" s="36">
        <f>IFERROR(IF(G10&gt;1, Abstract!$C$10+(Abstract!$D$10*D10),0),-8888)</f>
        <v>0</v>
      </c>
      <c r="L10" s="36">
        <f>IF(D10&gt;Abstract!$E$10,K10,0)</f>
        <v>0</v>
      </c>
      <c r="M10" s="54">
        <f>IF(A10&lt;=Fenologia_Olea_europaea!$F$3,L10,SUM(L10,M9))</f>
        <v>0</v>
      </c>
      <c r="N10">
        <f t="shared" si="2"/>
        <v>6</v>
      </c>
    </row>
    <row r="11" spans="1:15" x14ac:dyDescent="0.3">
      <c r="A11" s="44">
        <f>Fenologia_Olea_europaea!A9</f>
        <v>43837</v>
      </c>
      <c r="B11" s="2">
        <v>14.28</v>
      </c>
      <c r="C11" s="2">
        <v>4.7309999999999999</v>
      </c>
      <c r="D11" s="38">
        <f>IF(Fenologia_Olea_europaea!B9="",0,Fenologia_Olea_europaea!B9)</f>
        <v>9.5054999999999996</v>
      </c>
      <c r="E11" s="50">
        <f xml:space="preserve"> IFERROR(Abstract!$C$8+ (Abstract!$D$8 * D11),-8888)</f>
        <v>1.4692499999999983E-3</v>
      </c>
      <c r="F11" s="50">
        <f>IF(D11&gt;Abstract!$E$8,E11,0)</f>
        <v>1.4692499999999983E-3</v>
      </c>
      <c r="G11" s="50">
        <f t="shared" si="0"/>
        <v>1.4692499999999983E-3</v>
      </c>
      <c r="H11" s="50">
        <f>IFERROR(Abstract!$C$9+(Abstract!$D$9*D11),-8888)</f>
        <v>2.9357734999999998E-3</v>
      </c>
      <c r="I11" s="50">
        <f>IF(D11&gt;Abstract!$E$9,H11,0)</f>
        <v>2.9357734999999998E-3</v>
      </c>
      <c r="J11" s="36">
        <f t="shared" si="1"/>
        <v>2.9357734999999998E-3</v>
      </c>
      <c r="K11" s="36">
        <f>IFERROR(IF(G11&gt;1, Abstract!$C$10+(Abstract!$D$10*D11),0),-8888)</f>
        <v>0</v>
      </c>
      <c r="L11" s="36">
        <f>IF(D11&gt;Abstract!$E$10,K11,0)</f>
        <v>0</v>
      </c>
      <c r="M11" s="54">
        <f>IF(A11&lt;=Fenologia_Olea_europaea!$F$3,L11,SUM(L11,M10))</f>
        <v>0</v>
      </c>
      <c r="N11">
        <f t="shared" si="2"/>
        <v>7</v>
      </c>
    </row>
    <row r="12" spans="1:15" x14ac:dyDescent="0.3">
      <c r="A12" s="44">
        <f>Fenologia_Olea_europaea!A10</f>
        <v>43838</v>
      </c>
      <c r="B12" s="2">
        <v>12.7</v>
      </c>
      <c r="C12" s="2">
        <v>1.83</v>
      </c>
      <c r="D12" s="38">
        <f>IF(Fenologia_Olea_europaea!B10="",0,Fenologia_Olea_europaea!B10)</f>
        <v>7.2649999999999997</v>
      </c>
      <c r="E12" s="50">
        <f xml:space="preserve"> IFERROR(Abstract!$C$8+ (Abstract!$D$8 * D12),-8888)</f>
        <v>-6.3725000000000032E-3</v>
      </c>
      <c r="F12" s="50">
        <f>IF(D12&gt;Abstract!$E$8,E12,0)</f>
        <v>0</v>
      </c>
      <c r="G12" s="50">
        <f t="shared" si="0"/>
        <v>0</v>
      </c>
      <c r="H12" s="50">
        <f>IFERROR(Abstract!$C$9+(Abstract!$D$9*D12),-8888)</f>
        <v>1.1949049999999996E-3</v>
      </c>
      <c r="I12" s="50">
        <f>IF(D12&gt;Abstract!$E$9,H12,0)</f>
        <v>1.1949049999999996E-3</v>
      </c>
      <c r="J12" s="36">
        <f t="shared" si="1"/>
        <v>1.1949049999999996E-3</v>
      </c>
      <c r="K12" s="36">
        <f>IFERROR(IF(G12&gt;1, Abstract!$C$10+(Abstract!$D$10*D12),0),-8888)</f>
        <v>0</v>
      </c>
      <c r="L12" s="36">
        <f>IF(D12&gt;Abstract!$E$10,K12,0)</f>
        <v>0</v>
      </c>
      <c r="M12" s="54">
        <f>IF(A12&lt;=Fenologia_Olea_europaea!$F$3,L12,SUM(L12,M11))</f>
        <v>0</v>
      </c>
      <c r="N12">
        <f t="shared" si="2"/>
        <v>8</v>
      </c>
    </row>
    <row r="13" spans="1:15" x14ac:dyDescent="0.3">
      <c r="A13" s="44">
        <f>Fenologia_Olea_europaea!A11</f>
        <v>43839</v>
      </c>
      <c r="B13" s="2">
        <v>13.03</v>
      </c>
      <c r="C13" s="2">
        <v>0.44900000000000001</v>
      </c>
      <c r="D13" s="38">
        <f>IF(Fenologia_Olea_europaea!B11="",0,Fenologia_Olea_europaea!B11)</f>
        <v>6.7394999999999996</v>
      </c>
      <c r="E13" s="50">
        <f xml:space="preserve"> IFERROR(Abstract!$C$8+ (Abstract!$D$8 * D13),-8888)</f>
        <v>-8.2117500000000038E-3</v>
      </c>
      <c r="F13" s="50">
        <f>IF(D13&gt;Abstract!$E$8,E13,0)</f>
        <v>0</v>
      </c>
      <c r="G13" s="50">
        <f t="shared" si="0"/>
        <v>0</v>
      </c>
      <c r="H13" s="50">
        <f>IFERROR(Abstract!$C$9+(Abstract!$D$9*D13),-8888)</f>
        <v>7.8659150000000028E-4</v>
      </c>
      <c r="I13" s="50">
        <f>IF(D13&gt;Abstract!$E$9,H13,0)</f>
        <v>7.8659150000000028E-4</v>
      </c>
      <c r="J13" s="36">
        <f t="shared" si="1"/>
        <v>7.8659150000000028E-4</v>
      </c>
      <c r="K13" s="36">
        <f>IFERROR(IF(G13&gt;1, Abstract!$C$10+(Abstract!$D$10*D13),0),-8888)</f>
        <v>0</v>
      </c>
      <c r="L13" s="36">
        <f>IF(D13&gt;Abstract!$E$10,K13,0)</f>
        <v>0</v>
      </c>
      <c r="M13" s="54">
        <f>IF(A13&lt;=Fenologia_Olea_europaea!$F$3,L13,SUM(L13,M12))</f>
        <v>0</v>
      </c>
      <c r="N13">
        <f t="shared" si="2"/>
        <v>9</v>
      </c>
    </row>
    <row r="14" spans="1:15" x14ac:dyDescent="0.3">
      <c r="A14" s="44">
        <f>Fenologia_Olea_europaea!A12</f>
        <v>43840</v>
      </c>
      <c r="B14" s="2">
        <v>13.17</v>
      </c>
      <c r="C14" s="2">
        <v>0.44900000000000001</v>
      </c>
      <c r="D14" s="38">
        <f>IF(Fenologia_Olea_europaea!B12="",0,Fenologia_Olea_europaea!B12)</f>
        <v>6.8094999999999999</v>
      </c>
      <c r="E14" s="50">
        <f xml:space="preserve"> IFERROR(Abstract!$C$8+ (Abstract!$D$8 * D14),-8888)</f>
        <v>-7.9667500000000016E-3</v>
      </c>
      <c r="F14" s="50">
        <f>IF(D14&gt;Abstract!$E$8,E14,0)</f>
        <v>0</v>
      </c>
      <c r="G14" s="50">
        <f t="shared" si="0"/>
        <v>0</v>
      </c>
      <c r="H14" s="50">
        <f>IFERROR(Abstract!$C$9+(Abstract!$D$9*D14),-8888)</f>
        <v>8.4098149999999993E-4</v>
      </c>
      <c r="I14" s="50">
        <f>IF(D14&gt;Abstract!$E$9,H14,0)</f>
        <v>8.4098149999999993E-4</v>
      </c>
      <c r="J14" s="36">
        <f t="shared" si="1"/>
        <v>8.4098149999999993E-4</v>
      </c>
      <c r="K14" s="36">
        <f>IFERROR(IF(G14&gt;1, Abstract!$C$10+(Abstract!$D$10*D14),0),-8888)</f>
        <v>0</v>
      </c>
      <c r="L14" s="36">
        <f>IF(D14&gt;Abstract!$E$10,K14,0)</f>
        <v>0</v>
      </c>
      <c r="M14" s="54">
        <f>IF(A14&lt;=Fenologia_Olea_europaea!$F$3,L14,SUM(L14,M13))</f>
        <v>0</v>
      </c>
      <c r="N14">
        <f t="shared" si="2"/>
        <v>10</v>
      </c>
    </row>
    <row r="15" spans="1:15" x14ac:dyDescent="0.3">
      <c r="A15" s="44">
        <f>Fenologia_Olea_europaea!A13</f>
        <v>43841</v>
      </c>
      <c r="B15" s="2">
        <v>15.74</v>
      </c>
      <c r="C15" s="2">
        <v>2.7509999999999999</v>
      </c>
      <c r="D15" s="38">
        <f>IF(Fenologia_Olea_europaea!B13="",0,Fenologia_Olea_europaea!B13)</f>
        <v>9.2454999999999998</v>
      </c>
      <c r="E15" s="50">
        <f xml:space="preserve"> IFERROR(Abstract!$C$8+ (Abstract!$D$8 * D15),-8888)</f>
        <v>5.5924999999999725E-4</v>
      </c>
      <c r="F15" s="50">
        <f>IF(D15&gt;Abstract!$E$8,E15,0)</f>
        <v>5.5924999999999725E-4</v>
      </c>
      <c r="G15" s="50">
        <f t="shared" si="0"/>
        <v>5.5924999999999725E-4</v>
      </c>
      <c r="H15" s="50">
        <f>IFERROR(Abstract!$C$9+(Abstract!$D$9*D15),-8888)</f>
        <v>2.7337535E-3</v>
      </c>
      <c r="I15" s="50">
        <f>IF(D15&gt;Abstract!$E$9,H15,0)</f>
        <v>2.7337535E-3</v>
      </c>
      <c r="J15" s="36">
        <f t="shared" si="1"/>
        <v>2.7337535E-3</v>
      </c>
      <c r="K15" s="36">
        <f>IFERROR(IF(G15&gt;1, Abstract!$C$10+(Abstract!$D$10*D15),0),-8888)</f>
        <v>0</v>
      </c>
      <c r="L15" s="36">
        <f>IF(D15&gt;Abstract!$E$10,K15,0)</f>
        <v>0</v>
      </c>
      <c r="M15" s="54">
        <f>IF(A15&lt;=Fenologia_Olea_europaea!$F$3,L15,SUM(L15,M14))</f>
        <v>0</v>
      </c>
      <c r="N15">
        <f t="shared" si="2"/>
        <v>11</v>
      </c>
    </row>
    <row r="16" spans="1:15" x14ac:dyDescent="0.3">
      <c r="A16" s="44">
        <f>Fenologia_Olea_europaea!A14</f>
        <v>43842</v>
      </c>
      <c r="B16" s="2">
        <v>12.71</v>
      </c>
      <c r="C16" s="2">
        <v>2.8159999999999998</v>
      </c>
      <c r="D16" s="38">
        <f>IF(Fenologia_Olea_europaea!B14="",0,Fenologia_Olea_europaea!B14)</f>
        <v>7.7629999999999999</v>
      </c>
      <c r="E16" s="50">
        <f xml:space="preserve"> IFERROR(Abstract!$C$8+ (Abstract!$D$8 * D16),-8888)</f>
        <v>-4.6295000000000017E-3</v>
      </c>
      <c r="F16" s="50">
        <f>IF(D16&gt;Abstract!$E$8,E16,0)</f>
        <v>0</v>
      </c>
      <c r="G16" s="50">
        <f t="shared" si="0"/>
        <v>0</v>
      </c>
      <c r="H16" s="50">
        <f>IFERROR(Abstract!$C$9+(Abstract!$D$9*D16),-8888)</f>
        <v>1.5818510000000004E-3</v>
      </c>
      <c r="I16" s="50">
        <f>IF(D16&gt;Abstract!$E$9,H16,0)</f>
        <v>1.5818510000000004E-3</v>
      </c>
      <c r="J16" s="36">
        <f t="shared" si="1"/>
        <v>1.5818510000000004E-3</v>
      </c>
      <c r="K16" s="36">
        <f>IFERROR(IF(G16&gt;1, Abstract!$C$10+(Abstract!$D$10*D16),0),-8888)</f>
        <v>0</v>
      </c>
      <c r="L16" s="36">
        <f>IF(D16&gt;Abstract!$E$10,K16,0)</f>
        <v>0</v>
      </c>
      <c r="M16" s="54">
        <f>IF(A16&lt;=Fenologia_Olea_europaea!$F$3,L16,SUM(L16,M15))</f>
        <v>0</v>
      </c>
      <c r="N16">
        <f t="shared" si="2"/>
        <v>12</v>
      </c>
    </row>
    <row r="17" spans="1:14" x14ac:dyDescent="0.3">
      <c r="A17" s="44">
        <f>Fenologia_Olea_europaea!A15</f>
        <v>43843</v>
      </c>
      <c r="B17" s="2">
        <v>13.29</v>
      </c>
      <c r="C17" s="2">
        <v>2.5569999999999999</v>
      </c>
      <c r="D17" s="38">
        <f>IF(Fenologia_Olea_europaea!B15="",0,Fenologia_Olea_europaea!B15)</f>
        <v>7.9234999999999998</v>
      </c>
      <c r="E17" s="50">
        <f xml:space="preserve"> IFERROR(Abstract!$C$8+ (Abstract!$D$8 * D17),-8888)</f>
        <v>-4.0677500000000019E-3</v>
      </c>
      <c r="F17" s="50">
        <f>IF(D17&gt;Abstract!$E$8,E17,0)</f>
        <v>0</v>
      </c>
      <c r="G17" s="50">
        <f t="shared" si="0"/>
        <v>0</v>
      </c>
      <c r="H17" s="50">
        <f>IFERROR(Abstract!$C$9+(Abstract!$D$9*D17),-8888)</f>
        <v>1.7065595000000005E-3</v>
      </c>
      <c r="I17" s="50">
        <f>IF(D17&gt;Abstract!$E$9,H17,0)</f>
        <v>1.7065595000000005E-3</v>
      </c>
      <c r="J17" s="36">
        <f t="shared" si="1"/>
        <v>1.7065595000000005E-3</v>
      </c>
      <c r="K17" s="36">
        <f>IFERROR(IF(G17&gt;1, Abstract!$C$10+(Abstract!$D$10*D17),0),-8888)</f>
        <v>0</v>
      </c>
      <c r="L17" s="36">
        <f>IF(D17&gt;Abstract!$E$10,K17,0)</f>
        <v>0</v>
      </c>
      <c r="M17" s="54">
        <f>IF(A17&lt;=Fenologia_Olea_europaea!$F$3,L17,SUM(L17,M16))</f>
        <v>0</v>
      </c>
      <c r="N17">
        <f t="shared" si="2"/>
        <v>13</v>
      </c>
    </row>
    <row r="18" spans="1:14" x14ac:dyDescent="0.3">
      <c r="A18" s="44">
        <f>Fenologia_Olea_europaea!A16</f>
        <v>43844</v>
      </c>
      <c r="B18" s="2">
        <v>14.12</v>
      </c>
      <c r="C18" s="2">
        <v>6.375</v>
      </c>
      <c r="D18" s="38">
        <f>IF(Fenologia_Olea_europaea!B16="",0,Fenologia_Olea_europaea!B16)</f>
        <v>10.247499999999999</v>
      </c>
      <c r="E18" s="50">
        <f xml:space="preserve"> IFERROR(Abstract!$C$8+ (Abstract!$D$8 * D18),-8888)</f>
        <v>4.0662499999999935E-3</v>
      </c>
      <c r="F18" s="50">
        <f>IF(D18&gt;Abstract!$E$8,E18,0)</f>
        <v>4.0662499999999935E-3</v>
      </c>
      <c r="G18" s="50">
        <f t="shared" si="0"/>
        <v>4.0662499999999935E-3</v>
      </c>
      <c r="H18" s="50">
        <f>IFERROR(Abstract!$C$9+(Abstract!$D$9*D18),-8888)</f>
        <v>3.5123074999999998E-3</v>
      </c>
      <c r="I18" s="50">
        <f>IF(D18&gt;Abstract!$E$9,H18,0)</f>
        <v>3.5123074999999998E-3</v>
      </c>
      <c r="J18" s="36">
        <f t="shared" si="1"/>
        <v>3.5123074999999998E-3</v>
      </c>
      <c r="K18" s="36">
        <f>IFERROR(IF(G18&gt;1, Abstract!$C$10+(Abstract!$D$10*D18),0),-8888)</f>
        <v>0</v>
      </c>
      <c r="L18" s="36">
        <f>IF(D18&gt;Abstract!$E$10,K18,0)</f>
        <v>0</v>
      </c>
      <c r="M18" s="54">
        <f>IF(A18&lt;=Fenologia_Olea_europaea!$F$3,L18,SUM(L18,M17))</f>
        <v>0</v>
      </c>
      <c r="N18">
        <f t="shared" si="2"/>
        <v>14</v>
      </c>
    </row>
    <row r="19" spans="1:14" x14ac:dyDescent="0.3">
      <c r="A19" s="44">
        <f>Fenologia_Olea_europaea!A17</f>
        <v>43845</v>
      </c>
      <c r="B19" s="2">
        <v>11.39</v>
      </c>
      <c r="C19" s="2">
        <v>6.1180000000000003</v>
      </c>
      <c r="D19" s="38">
        <f>IF(Fenologia_Olea_europaea!B17="",0,Fenologia_Olea_europaea!B17)</f>
        <v>8.7540000000000013</v>
      </c>
      <c r="E19" s="50">
        <f xml:space="preserve"> IFERROR(Abstract!$C$8+ (Abstract!$D$8 * D19),-8888)</f>
        <v>-1.1609999999999954E-3</v>
      </c>
      <c r="F19" s="50">
        <f>IF(D19&gt;Abstract!$E$8,E19,0)</f>
        <v>0</v>
      </c>
      <c r="G19" s="50">
        <f t="shared" si="0"/>
        <v>0</v>
      </c>
      <c r="H19" s="50">
        <f>IFERROR(Abstract!$C$9+(Abstract!$D$9*D19),-8888)</f>
        <v>2.3518580000000009E-3</v>
      </c>
      <c r="I19" s="50">
        <f>IF(D19&gt;Abstract!$E$9,H19,0)</f>
        <v>2.3518580000000009E-3</v>
      </c>
      <c r="J19" s="36">
        <f t="shared" si="1"/>
        <v>2.3518580000000009E-3</v>
      </c>
      <c r="K19" s="36">
        <f>IFERROR(IF(G19&gt;1, Abstract!$C$10+(Abstract!$D$10*D19),0),-8888)</f>
        <v>0</v>
      </c>
      <c r="L19" s="36">
        <f>IF(D19&gt;Abstract!$E$10,K19,0)</f>
        <v>0</v>
      </c>
      <c r="M19" s="54">
        <f>IF(A19&lt;=Fenologia_Olea_europaea!$F$3,L19,SUM(L19,M18))</f>
        <v>0</v>
      </c>
      <c r="N19">
        <f t="shared" si="2"/>
        <v>15</v>
      </c>
    </row>
    <row r="20" spans="1:14" x14ac:dyDescent="0.3">
      <c r="A20" s="44">
        <f>Fenologia_Olea_europaea!A18</f>
        <v>43846</v>
      </c>
      <c r="B20" s="2">
        <v>10.31</v>
      </c>
      <c r="C20" s="2">
        <v>3.6080000000000001</v>
      </c>
      <c r="D20" s="38">
        <f>IF(Fenologia_Olea_europaea!B18="",0,Fenologia_Olea_europaea!B18)</f>
        <v>6.9590000000000005</v>
      </c>
      <c r="E20" s="50">
        <f xml:space="preserve"> IFERROR(Abstract!$C$8+ (Abstract!$D$8 * D20),-8888)</f>
        <v>-7.4434999999999987E-3</v>
      </c>
      <c r="F20" s="50">
        <f>IF(D20&gt;Abstract!$E$8,E20,0)</f>
        <v>0</v>
      </c>
      <c r="G20" s="50">
        <f t="shared" si="0"/>
        <v>0</v>
      </c>
      <c r="H20" s="50">
        <f>IFERROR(Abstract!$C$9+(Abstract!$D$9*D20),-8888)</f>
        <v>9.5714300000000058E-4</v>
      </c>
      <c r="I20" s="50">
        <f>IF(D20&gt;Abstract!$E$9,H20,0)</f>
        <v>9.5714300000000058E-4</v>
      </c>
      <c r="J20" s="36">
        <f t="shared" si="1"/>
        <v>9.5714300000000058E-4</v>
      </c>
      <c r="K20" s="36">
        <f>IFERROR(IF(G20&gt;1, Abstract!$C$10+(Abstract!$D$10*D20),0),-8888)</f>
        <v>0</v>
      </c>
      <c r="L20" s="36">
        <f>IF(D20&gt;Abstract!$E$10,K20,0)</f>
        <v>0</v>
      </c>
      <c r="M20" s="54">
        <f>IF(A20&lt;=Fenologia_Olea_europaea!$F$3,L20,SUM(L20,M19))</f>
        <v>0</v>
      </c>
      <c r="N20">
        <f t="shared" si="2"/>
        <v>16</v>
      </c>
    </row>
    <row r="21" spans="1:14" x14ac:dyDescent="0.3">
      <c r="A21" s="44">
        <f>Fenologia_Olea_europaea!A19</f>
        <v>43847</v>
      </c>
      <c r="B21" s="2">
        <v>12.25</v>
      </c>
      <c r="C21" s="2">
        <v>3.4119999999999999</v>
      </c>
      <c r="D21" s="38">
        <f>IF(Fenologia_Olea_europaea!B19="",0,Fenologia_Olea_europaea!B19)</f>
        <v>7.8309999999999995</v>
      </c>
      <c r="E21" s="50">
        <f xml:space="preserve"> IFERROR(Abstract!$C$8+ (Abstract!$D$8 * D21),-8888)</f>
        <v>-4.391500000000003E-3</v>
      </c>
      <c r="F21" s="50">
        <f>IF(D21&gt;Abstract!$E$8,E21,0)</f>
        <v>0</v>
      </c>
      <c r="G21" s="50">
        <f t="shared" si="0"/>
        <v>0</v>
      </c>
      <c r="H21" s="50">
        <f>IFERROR(Abstract!$C$9+(Abstract!$D$9*D21),-8888)</f>
        <v>1.6346870000000001E-3</v>
      </c>
      <c r="I21" s="50">
        <f>IF(D21&gt;Abstract!$E$9,H21,0)</f>
        <v>1.6346870000000001E-3</v>
      </c>
      <c r="J21" s="36">
        <f t="shared" si="1"/>
        <v>1.6346870000000001E-3</v>
      </c>
      <c r="K21" s="36">
        <f>IFERROR(IF(G21&gt;1, Abstract!$C$10+(Abstract!$D$10*D21),0),-8888)</f>
        <v>0</v>
      </c>
      <c r="L21" s="36">
        <f>IF(D21&gt;Abstract!$E$10,K21,0)</f>
        <v>0</v>
      </c>
      <c r="M21" s="54">
        <f>IF(A21&lt;=Fenologia_Olea_europaea!$F$3,L21,SUM(L21,M20))</f>
        <v>0</v>
      </c>
      <c r="N21">
        <f t="shared" si="2"/>
        <v>17</v>
      </c>
    </row>
    <row r="22" spans="1:14" x14ac:dyDescent="0.3">
      <c r="A22" s="44">
        <f>Fenologia_Olea_europaea!A20</f>
        <v>43848</v>
      </c>
      <c r="B22" s="2">
        <v>5.2080000000000002</v>
      </c>
      <c r="C22" s="2">
        <v>1.9610000000000001</v>
      </c>
      <c r="D22" s="38">
        <f>IF(Fenologia_Olea_europaea!B20="",0,Fenologia_Olea_europaea!B20)</f>
        <v>3.5845000000000002</v>
      </c>
      <c r="E22" s="50">
        <f xml:space="preserve"> IFERROR(Abstract!$C$8+ (Abstract!$D$8 * D22),-8888)</f>
        <v>-1.9254250000000001E-2</v>
      </c>
      <c r="F22" s="50">
        <f>IF(D22&gt;Abstract!$E$8,E22,0)</f>
        <v>0</v>
      </c>
      <c r="G22" s="50">
        <f t="shared" si="0"/>
        <v>0</v>
      </c>
      <c r="H22" s="50">
        <f>IFERROR(Abstract!$C$9+(Abstract!$D$9*D22),-8888)</f>
        <v>-1.6648434999999998E-3</v>
      </c>
      <c r="I22" s="50">
        <f>IF(D22&gt;Abstract!$E$9,H22,0)</f>
        <v>0</v>
      </c>
      <c r="J22" s="36">
        <f t="shared" si="1"/>
        <v>0</v>
      </c>
      <c r="K22" s="36">
        <f>IFERROR(IF(G22&gt;1, Abstract!$C$10+(Abstract!$D$10*D22),0),-8888)</f>
        <v>0</v>
      </c>
      <c r="L22" s="36">
        <f>IF(D22&gt;Abstract!$E$10,K22,0)</f>
        <v>0</v>
      </c>
      <c r="M22" s="54">
        <f>IF(A22&lt;=Fenologia_Olea_europaea!$F$3,L22,SUM(L22,M21))</f>
        <v>0</v>
      </c>
      <c r="N22">
        <f t="shared" si="2"/>
        <v>18</v>
      </c>
    </row>
    <row r="23" spans="1:14" x14ac:dyDescent="0.3">
      <c r="A23" s="44">
        <f>Fenologia_Olea_europaea!A21</f>
        <v>43849</v>
      </c>
      <c r="B23" s="2">
        <v>7.57</v>
      </c>
      <c r="C23" s="2">
        <v>-0.60799999999999998</v>
      </c>
      <c r="D23" s="38">
        <f>IF(Fenologia_Olea_europaea!B21="",0,Fenologia_Olea_europaea!B21)</f>
        <v>3.4810000000000003</v>
      </c>
      <c r="E23" s="50">
        <f xml:space="preserve"> IFERROR(Abstract!$C$8+ (Abstract!$D$8 * D23),-8888)</f>
        <v>-1.9616500000000002E-2</v>
      </c>
      <c r="F23" s="50">
        <f>IF(D23&gt;Abstract!$E$8,E23,0)</f>
        <v>0</v>
      </c>
      <c r="G23" s="50">
        <f t="shared" si="0"/>
        <v>0</v>
      </c>
      <c r="H23" s="50">
        <f>IFERROR(Abstract!$C$9+(Abstract!$D$9*D23),-8888)</f>
        <v>-1.7452629999999995E-3</v>
      </c>
      <c r="I23" s="50">
        <f>IF(D23&gt;Abstract!$E$9,H23,0)</f>
        <v>0</v>
      </c>
      <c r="J23" s="36">
        <f t="shared" si="1"/>
        <v>0</v>
      </c>
      <c r="K23" s="36">
        <f>IFERROR(IF(G23&gt;1, Abstract!$C$10+(Abstract!$D$10*D23),0),-8888)</f>
        <v>0</v>
      </c>
      <c r="L23" s="36">
        <f>IF(D23&gt;Abstract!$E$10,K23,0)</f>
        <v>0</v>
      </c>
      <c r="M23" s="54">
        <f>IF(A23&lt;=Fenologia_Olea_europaea!$F$3,L23,SUM(L23,M22))</f>
        <v>0</v>
      </c>
      <c r="N23">
        <f t="shared" si="2"/>
        <v>19</v>
      </c>
    </row>
    <row r="24" spans="1:14" x14ac:dyDescent="0.3">
      <c r="A24" s="44">
        <f>Fenologia_Olea_europaea!A22</f>
        <v>43850</v>
      </c>
      <c r="B24" s="2">
        <v>18.25</v>
      </c>
      <c r="C24" s="2">
        <v>6.5129999999999999</v>
      </c>
      <c r="D24" s="38">
        <f>IF(Fenologia_Olea_europaea!B22="",0,Fenologia_Olea_europaea!B22)</f>
        <v>12.381499999999999</v>
      </c>
      <c r="E24" s="50">
        <f xml:space="preserve"> IFERROR(Abstract!$C$8+ (Abstract!$D$8 * D24),-8888)</f>
        <v>1.1535249999999997E-2</v>
      </c>
      <c r="F24" s="50">
        <f>IF(D24&gt;Abstract!$E$8,E24,0)</f>
        <v>1.1535249999999997E-2</v>
      </c>
      <c r="G24" s="50">
        <f t="shared" si="0"/>
        <v>1.1535249999999997E-2</v>
      </c>
      <c r="H24" s="50">
        <f>IFERROR(Abstract!$C$9+(Abstract!$D$9*D24),-8888)</f>
        <v>5.1704254999999999E-3</v>
      </c>
      <c r="I24" s="50">
        <f>IF(D24&gt;Abstract!$E$9,H24,0)</f>
        <v>5.1704254999999999E-3</v>
      </c>
      <c r="J24" s="36">
        <f t="shared" si="1"/>
        <v>5.1704254999999999E-3</v>
      </c>
      <c r="K24" s="36">
        <f>IFERROR(IF(G24&gt;1, Abstract!$C$10+(Abstract!$D$10*D24),0),-8888)</f>
        <v>0</v>
      </c>
      <c r="L24" s="36">
        <f>IF(D24&gt;Abstract!$E$10,K24,0)</f>
        <v>0</v>
      </c>
      <c r="M24" s="54">
        <f>IF(A24&lt;=Fenologia_Olea_europaea!$F$3,L24,SUM(L24,M23))</f>
        <v>0</v>
      </c>
      <c r="N24">
        <f t="shared" si="2"/>
        <v>20</v>
      </c>
    </row>
    <row r="25" spans="1:14" x14ac:dyDescent="0.3">
      <c r="A25" s="44">
        <f>Fenologia_Olea_europaea!A23</f>
        <v>43851</v>
      </c>
      <c r="B25" s="2">
        <v>13.37</v>
      </c>
      <c r="C25" s="2">
        <v>7.86</v>
      </c>
      <c r="D25" s="38">
        <f>IF(Fenologia_Olea_europaea!B23="",0,Fenologia_Olea_europaea!B23)</f>
        <v>10.615</v>
      </c>
      <c r="E25" s="50">
        <f xml:space="preserve"> IFERROR(Abstract!$C$8+ (Abstract!$D$8 * D25),-8888)</f>
        <v>5.3525000000000031E-3</v>
      </c>
      <c r="F25" s="50">
        <f>IF(D25&gt;Abstract!$E$8,E25,0)</f>
        <v>5.3525000000000031E-3</v>
      </c>
      <c r="G25" s="50">
        <f t="shared" si="0"/>
        <v>5.3525000000000031E-3</v>
      </c>
      <c r="H25" s="50">
        <f>IFERROR(Abstract!$C$9+(Abstract!$D$9*D25),-8888)</f>
        <v>3.7978550000000002E-3</v>
      </c>
      <c r="I25" s="50">
        <f>IF(D25&gt;Abstract!$E$9,H25,0)</f>
        <v>3.7978550000000002E-3</v>
      </c>
      <c r="J25" s="36">
        <f t="shared" si="1"/>
        <v>3.7978550000000002E-3</v>
      </c>
      <c r="K25" s="36">
        <f>IFERROR(IF(G25&gt;1, Abstract!$C$10+(Abstract!$D$10*D25),0),-8888)</f>
        <v>0</v>
      </c>
      <c r="L25" s="36">
        <f>IF(D25&gt;Abstract!$E$10,K25,0)</f>
        <v>0</v>
      </c>
      <c r="M25" s="54">
        <f>IF(A25&lt;=Fenologia_Olea_europaea!$F$3,L25,SUM(L25,M24))</f>
        <v>0</v>
      </c>
      <c r="N25">
        <f t="shared" si="2"/>
        <v>21</v>
      </c>
    </row>
    <row r="26" spans="1:14" x14ac:dyDescent="0.3">
      <c r="A26" s="44">
        <f>Fenologia_Olea_europaea!A24</f>
        <v>43852</v>
      </c>
      <c r="B26" s="2">
        <v>12.74</v>
      </c>
      <c r="C26" s="2">
        <v>4.9290000000000003</v>
      </c>
      <c r="D26" s="38">
        <f>IF(Fenologia_Olea_europaea!B24="",0,Fenologia_Olea_europaea!B24)</f>
        <v>8.8345000000000002</v>
      </c>
      <c r="E26" s="50">
        <f xml:space="preserve"> IFERROR(Abstract!$C$8+ (Abstract!$D$8 * D26),-8888)</f>
        <v>-8.7925000000000156E-4</v>
      </c>
      <c r="F26" s="50">
        <f>IF(D26&gt;Abstract!$E$8,E26,0)</f>
        <v>0</v>
      </c>
      <c r="G26" s="50">
        <f t="shared" si="0"/>
        <v>0</v>
      </c>
      <c r="H26" s="50">
        <f>IFERROR(Abstract!$C$9+(Abstract!$D$9*D26),-8888)</f>
        <v>2.4144065000000006E-3</v>
      </c>
      <c r="I26" s="50">
        <f>IF(D26&gt;Abstract!$E$9,H26,0)</f>
        <v>2.4144065000000006E-3</v>
      </c>
      <c r="J26" s="36">
        <f t="shared" si="1"/>
        <v>2.4144065000000006E-3</v>
      </c>
      <c r="K26" s="36">
        <f>IFERROR(IF(G26&gt;1, Abstract!$C$10+(Abstract!$D$10*D26),0),-8888)</f>
        <v>0</v>
      </c>
      <c r="L26" s="36">
        <f>IF(D26&gt;Abstract!$E$10,K26,0)</f>
        <v>0</v>
      </c>
      <c r="M26" s="54">
        <f>IF(A26&lt;=Fenologia_Olea_europaea!$F$3,L26,SUM(L26,M25))</f>
        <v>0</v>
      </c>
      <c r="N26">
        <f t="shared" si="2"/>
        <v>22</v>
      </c>
    </row>
    <row r="27" spans="1:14" x14ac:dyDescent="0.3">
      <c r="A27" s="44">
        <f>Fenologia_Olea_europaea!A25</f>
        <v>43853</v>
      </c>
      <c r="B27" s="2">
        <v>13.3</v>
      </c>
      <c r="C27" s="2">
        <v>4.2679999999999998</v>
      </c>
      <c r="D27" s="38">
        <f>IF(Fenologia_Olea_europaea!B25="",0,Fenologia_Olea_europaea!B25)</f>
        <v>8.7840000000000007</v>
      </c>
      <c r="E27" s="50">
        <f xml:space="preserve"> IFERROR(Abstract!$C$8+ (Abstract!$D$8 * D27),-8888)</f>
        <v>-1.0559999999999979E-3</v>
      </c>
      <c r="F27" s="50">
        <f>IF(D27&gt;Abstract!$E$8,E27,0)</f>
        <v>0</v>
      </c>
      <c r="G27" s="50">
        <f t="shared" si="0"/>
        <v>0</v>
      </c>
      <c r="H27" s="50">
        <f>IFERROR(Abstract!$C$9+(Abstract!$D$9*D27),-8888)</f>
        <v>2.3751680000000004E-3</v>
      </c>
      <c r="I27" s="50">
        <f>IF(D27&gt;Abstract!$E$9,H27,0)</f>
        <v>2.3751680000000004E-3</v>
      </c>
      <c r="J27" s="36">
        <f t="shared" si="1"/>
        <v>2.3751680000000004E-3</v>
      </c>
      <c r="K27" s="36">
        <f>IFERROR(IF(G27&gt;1, Abstract!$C$10+(Abstract!$D$10*D27),0),-8888)</f>
        <v>0</v>
      </c>
      <c r="L27" s="36">
        <f>IF(D27&gt;Abstract!$E$10,K27,0)</f>
        <v>0</v>
      </c>
      <c r="M27" s="54">
        <f>IF(A27&lt;=Fenologia_Olea_europaea!$F$3,L27,SUM(L27,M26))</f>
        <v>0</v>
      </c>
      <c r="N27">
        <f t="shared" si="2"/>
        <v>23</v>
      </c>
    </row>
    <row r="28" spans="1:14" x14ac:dyDescent="0.3">
      <c r="A28" s="44">
        <f>Fenologia_Olea_europaea!A26</f>
        <v>43854</v>
      </c>
      <c r="B28" s="2">
        <v>12.18</v>
      </c>
      <c r="C28" s="2">
        <v>4.468</v>
      </c>
      <c r="D28" s="38">
        <f>IF(Fenologia_Olea_europaea!B26="",0,Fenologia_Olea_europaea!B26)</f>
        <v>8.3239999999999998</v>
      </c>
      <c r="E28" s="50">
        <f xml:space="preserve"> IFERROR(Abstract!$C$8+ (Abstract!$D$8 * D28),-8888)</f>
        <v>-2.6660000000000017E-3</v>
      </c>
      <c r="F28" s="50">
        <f>IF(D28&gt;Abstract!$E$8,E28,0)</f>
        <v>0</v>
      </c>
      <c r="G28" s="50">
        <f t="shared" si="0"/>
        <v>0</v>
      </c>
      <c r="H28" s="50">
        <f>IFERROR(Abstract!$C$9+(Abstract!$D$9*D28),-8888)</f>
        <v>2.0177479999999998E-3</v>
      </c>
      <c r="I28" s="50">
        <f>IF(D28&gt;Abstract!$E$9,H28,0)</f>
        <v>2.0177479999999998E-3</v>
      </c>
      <c r="J28" s="36">
        <f t="shared" si="1"/>
        <v>2.0177479999999998E-3</v>
      </c>
      <c r="K28" s="36">
        <f>IFERROR(IF(G28&gt;1, Abstract!$C$10+(Abstract!$D$10*D28),0),-8888)</f>
        <v>0</v>
      </c>
      <c r="L28" s="36">
        <f>IF(D28&gt;Abstract!$E$10,K28,0)</f>
        <v>0</v>
      </c>
      <c r="M28" s="54">
        <f>IF(A28&lt;=Fenologia_Olea_europaea!$F$3,L28,SUM(L28,M27))</f>
        <v>0</v>
      </c>
      <c r="N28">
        <f t="shared" si="2"/>
        <v>24</v>
      </c>
    </row>
    <row r="29" spans="1:14" x14ac:dyDescent="0.3">
      <c r="A29" s="44">
        <f>Fenologia_Olea_europaea!A27</f>
        <v>43855</v>
      </c>
      <c r="B29" s="2">
        <v>8.42</v>
      </c>
      <c r="C29" s="2">
        <v>4.1379999999999999</v>
      </c>
      <c r="D29" s="38">
        <f>IF(Fenologia_Olea_europaea!B27="",0,Fenologia_Olea_europaea!B27)</f>
        <v>6.2789999999999999</v>
      </c>
      <c r="E29" s="50">
        <f xml:space="preserve"> IFERROR(Abstract!$C$8+ (Abstract!$D$8 * D29),-8888)</f>
        <v>-9.8235000000000024E-3</v>
      </c>
      <c r="F29" s="50">
        <f>IF(D29&gt;Abstract!$E$8,E29,0)</f>
        <v>0</v>
      </c>
      <c r="G29" s="50">
        <f t="shared" si="0"/>
        <v>0</v>
      </c>
      <c r="H29" s="50">
        <f>IFERROR(Abstract!$C$9+(Abstract!$D$9*D29),-8888)</f>
        <v>4.2878300000000029E-4</v>
      </c>
      <c r="I29" s="50">
        <f>IF(D29&gt;Abstract!$E$9,H29,0)</f>
        <v>4.2878300000000029E-4</v>
      </c>
      <c r="J29" s="36">
        <f t="shared" si="1"/>
        <v>4.2878300000000029E-4</v>
      </c>
      <c r="K29" s="36">
        <f>IFERROR(IF(G29&gt;1, Abstract!$C$10+(Abstract!$D$10*D29),0),-8888)</f>
        <v>0</v>
      </c>
      <c r="L29" s="36">
        <f>IF(D29&gt;Abstract!$E$10,K29,0)</f>
        <v>0</v>
      </c>
      <c r="M29" s="54">
        <f>IF(A29&lt;=Fenologia_Olea_europaea!$F$3,L29,SUM(L29,M28))</f>
        <v>0</v>
      </c>
      <c r="N29">
        <f t="shared" si="2"/>
        <v>25</v>
      </c>
    </row>
    <row r="30" spans="1:14" x14ac:dyDescent="0.3">
      <c r="A30" s="44">
        <f>Fenologia_Olea_europaea!A28</f>
        <v>43856</v>
      </c>
      <c r="B30" s="2">
        <v>5.0940000000000003</v>
      </c>
      <c r="C30" s="2">
        <v>3.1520000000000001</v>
      </c>
      <c r="D30" s="38">
        <f>IF(Fenologia_Olea_europaea!B28="",0,Fenologia_Olea_europaea!B28)</f>
        <v>4.1230000000000002</v>
      </c>
      <c r="E30" s="50">
        <f xml:space="preserve"> IFERROR(Abstract!$C$8+ (Abstract!$D$8 * D30),-8888)</f>
        <v>-1.7369500000000003E-2</v>
      </c>
      <c r="F30" s="50">
        <f>IF(D30&gt;Abstract!$E$8,E30,0)</f>
        <v>0</v>
      </c>
      <c r="G30" s="50">
        <f t="shared" si="0"/>
        <v>0</v>
      </c>
      <c r="H30" s="50">
        <f>IFERROR(Abstract!$C$9+(Abstract!$D$9*D30),-8888)</f>
        <v>-1.2464289999999999E-3</v>
      </c>
      <c r="I30" s="50">
        <f>IF(D30&gt;Abstract!$E$9,H30,0)</f>
        <v>0</v>
      </c>
      <c r="J30" s="36">
        <f t="shared" si="1"/>
        <v>0</v>
      </c>
      <c r="K30" s="36">
        <f>IFERROR(IF(G30&gt;1, Abstract!$C$10+(Abstract!$D$10*D30),0),-8888)</f>
        <v>0</v>
      </c>
      <c r="L30" s="36">
        <f>IF(D30&gt;Abstract!$E$10,K30,0)</f>
        <v>0</v>
      </c>
      <c r="M30" s="54">
        <f>IF(A30&lt;=Fenologia_Olea_europaea!$F$3,L30,SUM(L30,M29))</f>
        <v>0</v>
      </c>
      <c r="N30">
        <f t="shared" si="2"/>
        <v>26</v>
      </c>
    </row>
    <row r="31" spans="1:14" x14ac:dyDescent="0.3">
      <c r="A31" s="44">
        <f>Fenologia_Olea_europaea!A29</f>
        <v>43857</v>
      </c>
      <c r="B31" s="2">
        <v>9.61</v>
      </c>
      <c r="C31" s="2">
        <v>1.21</v>
      </c>
      <c r="D31" s="38">
        <f>IF(Fenologia_Olea_europaea!B29="",0,Fenologia_Olea_europaea!B29)</f>
        <v>5.41</v>
      </c>
      <c r="E31" s="50">
        <f xml:space="preserve"> IFERROR(Abstract!$C$8+ (Abstract!$D$8 * D31),-8888)</f>
        <v>-1.2865000000000001E-2</v>
      </c>
      <c r="F31" s="50">
        <f>IF(D31&gt;Abstract!$E$8,E31,0)</f>
        <v>0</v>
      </c>
      <c r="G31" s="50">
        <f t="shared" si="0"/>
        <v>0</v>
      </c>
      <c r="H31" s="50">
        <f>IFERROR(Abstract!$C$9+(Abstract!$D$9*D31),-8888)</f>
        <v>-2.4642999999999974E-4</v>
      </c>
      <c r="I31" s="50">
        <f>IF(D31&gt;Abstract!$E$9,H31,0)</f>
        <v>0</v>
      </c>
      <c r="J31" s="36">
        <f t="shared" si="1"/>
        <v>0</v>
      </c>
      <c r="K31" s="36">
        <f>IFERROR(IF(G31&gt;1, Abstract!$C$10+(Abstract!$D$10*D31),0),-8888)</f>
        <v>0</v>
      </c>
      <c r="L31" s="36">
        <f>IF(D31&gt;Abstract!$E$10,K31,0)</f>
        <v>0</v>
      </c>
      <c r="M31" s="54">
        <f>IF(A31&lt;=Fenologia_Olea_europaea!$F$3,L31,SUM(L31,M30))</f>
        <v>0</v>
      </c>
      <c r="N31">
        <f t="shared" si="2"/>
        <v>27</v>
      </c>
    </row>
    <row r="32" spans="1:14" x14ac:dyDescent="0.3">
      <c r="A32" s="44">
        <f>Fenologia_Olea_europaea!A30</f>
        <v>43858</v>
      </c>
      <c r="B32" s="2">
        <v>10.07</v>
      </c>
      <c r="C32" s="2">
        <v>-1.268</v>
      </c>
      <c r="D32" s="38">
        <f>IF(Fenologia_Olea_europaea!B30="",0,Fenologia_Olea_europaea!B30)</f>
        <v>4.4009999999999998</v>
      </c>
      <c r="E32" s="50">
        <f xml:space="preserve"> IFERROR(Abstract!$C$8+ (Abstract!$D$8 * D32),-8888)</f>
        <v>-1.6396500000000001E-2</v>
      </c>
      <c r="F32" s="50">
        <f>IF(D32&gt;Abstract!$E$8,E32,0)</f>
        <v>0</v>
      </c>
      <c r="G32" s="50">
        <f t="shared" si="0"/>
        <v>0</v>
      </c>
      <c r="H32" s="50">
        <f>IFERROR(Abstract!$C$9+(Abstract!$D$9*D32),-8888)</f>
        <v>-1.0304229999999999E-3</v>
      </c>
      <c r="I32" s="50">
        <f>IF(D32&gt;Abstract!$E$9,H32,0)</f>
        <v>0</v>
      </c>
      <c r="J32" s="36">
        <f t="shared" si="1"/>
        <v>0</v>
      </c>
      <c r="K32" s="36">
        <f>IFERROR(IF(G32&gt;1, Abstract!$C$10+(Abstract!$D$10*D32),0),-8888)</f>
        <v>0</v>
      </c>
      <c r="L32" s="36">
        <f>IF(D32&gt;Abstract!$E$10,K32,0)</f>
        <v>0</v>
      </c>
      <c r="M32" s="54">
        <f>IF(A32&lt;=Fenologia_Olea_europaea!$F$3,L32,SUM(L32,M31))</f>
        <v>0</v>
      </c>
      <c r="N32">
        <f t="shared" si="2"/>
        <v>28</v>
      </c>
    </row>
    <row r="33" spans="1:14" x14ac:dyDescent="0.3">
      <c r="A33" s="44">
        <f>Fenologia_Olea_europaea!A31</f>
        <v>43859</v>
      </c>
      <c r="B33" s="2">
        <v>11.75</v>
      </c>
      <c r="C33" s="2">
        <v>3.02</v>
      </c>
      <c r="D33" s="38">
        <f>IF(Fenologia_Olea_europaea!B31="",0,Fenologia_Olea_europaea!B31)</f>
        <v>7.3849999999999998</v>
      </c>
      <c r="E33" s="50">
        <f xml:space="preserve"> IFERROR(Abstract!$C$8+ (Abstract!$D$8 * D33),-8888)</f>
        <v>-5.9525000000000029E-3</v>
      </c>
      <c r="F33" s="50">
        <f>IF(D33&gt;Abstract!$E$8,E33,0)</f>
        <v>0</v>
      </c>
      <c r="G33" s="50">
        <f t="shared" si="0"/>
        <v>0</v>
      </c>
      <c r="H33" s="50">
        <f>IFERROR(Abstract!$C$9+(Abstract!$D$9*D33),-8888)</f>
        <v>1.2881450000000001E-3</v>
      </c>
      <c r="I33" s="50">
        <f>IF(D33&gt;Abstract!$E$9,H33,0)</f>
        <v>1.2881450000000001E-3</v>
      </c>
      <c r="J33" s="36">
        <f t="shared" si="1"/>
        <v>1.2881450000000001E-3</v>
      </c>
      <c r="K33" s="36">
        <f>IFERROR(IF(G33&gt;1, Abstract!$C$10+(Abstract!$D$10*D33),0),-8888)</f>
        <v>0</v>
      </c>
      <c r="L33" s="36">
        <f>IF(D33&gt;Abstract!$E$10,K33,0)</f>
        <v>0</v>
      </c>
      <c r="M33" s="54">
        <f>IF(A33&lt;=Fenologia_Olea_europaea!$F$3,L33,SUM(L33,M32))</f>
        <v>0</v>
      </c>
      <c r="N33">
        <f t="shared" si="2"/>
        <v>29</v>
      </c>
    </row>
    <row r="34" spans="1:14" x14ac:dyDescent="0.3">
      <c r="A34" s="44">
        <f>Fenologia_Olea_europaea!A32</f>
        <v>43860</v>
      </c>
      <c r="B34" s="2">
        <v>16.5</v>
      </c>
      <c r="C34" s="2">
        <v>0.747</v>
      </c>
      <c r="D34" s="38">
        <f>IF(Fenologia_Olea_europaea!B32="",0,Fenologia_Olea_europaea!B32)</f>
        <v>8.6234999999999999</v>
      </c>
      <c r="E34" s="50">
        <f xml:space="preserve"> IFERROR(Abstract!$C$8+ (Abstract!$D$8 * D34),-8888)</f>
        <v>-1.6177500000000011E-3</v>
      </c>
      <c r="F34" s="50">
        <f>IF(D34&gt;Abstract!$E$8,E34,0)</f>
        <v>0</v>
      </c>
      <c r="G34" s="50">
        <f t="shared" si="0"/>
        <v>0</v>
      </c>
      <c r="H34" s="50">
        <f>IFERROR(Abstract!$C$9+(Abstract!$D$9*D34),-8888)</f>
        <v>2.2504595000000004E-3</v>
      </c>
      <c r="I34" s="50">
        <f>IF(D34&gt;Abstract!$E$9,H34,0)</f>
        <v>2.2504595000000004E-3</v>
      </c>
      <c r="J34" s="36">
        <f t="shared" si="1"/>
        <v>2.2504595000000004E-3</v>
      </c>
      <c r="K34" s="36">
        <f>IFERROR(IF(G34&gt;1, Abstract!$C$10+(Abstract!$D$10*D34),0),-8888)</f>
        <v>0</v>
      </c>
      <c r="L34" s="36">
        <f>IF(D34&gt;Abstract!$E$10,K34,0)</f>
        <v>0</v>
      </c>
      <c r="M34" s="54">
        <f>IF(A34&lt;=Fenologia_Olea_europaea!$F$3,L34,SUM(L34,M33))</f>
        <v>0</v>
      </c>
      <c r="N34">
        <f>N33+1</f>
        <v>30</v>
      </c>
    </row>
    <row r="35" spans="1:14" x14ac:dyDescent="0.3">
      <c r="A35" s="44">
        <f>Fenologia_Olea_europaea!A33</f>
        <v>43861</v>
      </c>
      <c r="B35" s="2">
        <v>13.1</v>
      </c>
      <c r="C35" s="2">
        <v>2.69</v>
      </c>
      <c r="D35" s="38">
        <f>IF(Fenologia_Olea_europaea!B33="",0,Fenologia_Olea_europaea!B33)</f>
        <v>7.8949999999999996</v>
      </c>
      <c r="E35" s="50">
        <f xml:space="preserve"> IFERROR(Abstract!$C$8+ (Abstract!$D$8 * D35),-8888)</f>
        <v>-4.1675000000000011E-3</v>
      </c>
      <c r="F35" s="50">
        <f>IF(D35&gt;Abstract!$E$8,E35,0)</f>
        <v>0</v>
      </c>
      <c r="G35" s="50">
        <f t="shared" si="0"/>
        <v>0</v>
      </c>
      <c r="H35" s="50">
        <f>IFERROR(Abstract!$C$9+(Abstract!$D$9*D35),-8888)</f>
        <v>1.6844149999999999E-3</v>
      </c>
      <c r="I35" s="50">
        <f>IF(D35&gt;Abstract!$E$9,H35,0)</f>
        <v>1.6844149999999999E-3</v>
      </c>
      <c r="J35" s="36">
        <f t="shared" si="1"/>
        <v>1.6844149999999999E-3</v>
      </c>
      <c r="K35" s="36">
        <f>IFERROR(IF(G35&gt;1, Abstract!$C$10+(Abstract!$D$10*D35),0),-8888)</f>
        <v>0</v>
      </c>
      <c r="L35" s="36">
        <f>IF(D35&gt;Abstract!$E$10,K35,0)</f>
        <v>0</v>
      </c>
      <c r="M35" s="54">
        <f>IF(A35&lt;=Fenologia_Olea_europaea!$F$3,L35,SUM(L35,M34))</f>
        <v>0</v>
      </c>
      <c r="N35">
        <f t="shared" si="2"/>
        <v>31</v>
      </c>
    </row>
    <row r="36" spans="1:14" x14ac:dyDescent="0.3">
      <c r="A36" s="44">
        <f>Fenologia_Olea_europaea!A34</f>
        <v>43862</v>
      </c>
      <c r="B36" s="2">
        <v>18.57</v>
      </c>
      <c r="C36" s="2">
        <v>10.01</v>
      </c>
      <c r="D36" s="38">
        <f>IF(Fenologia_Olea_europaea!B34="",0,Fenologia_Olea_europaea!B34)</f>
        <v>14.29</v>
      </c>
      <c r="E36" s="50">
        <f xml:space="preserve"> IFERROR(Abstract!$C$8+ (Abstract!$D$8 * D36),-8888)</f>
        <v>1.8214999999999995E-2</v>
      </c>
      <c r="F36" s="50">
        <f>IF(D36&gt;Abstract!$E$8,E36,0)</f>
        <v>1.8214999999999995E-2</v>
      </c>
      <c r="G36" s="50">
        <f t="shared" si="0"/>
        <v>1.8214999999999995E-2</v>
      </c>
      <c r="H36" s="50">
        <f>IFERROR(Abstract!$C$9+(Abstract!$D$9*D36),-8888)</f>
        <v>6.6533299999999998E-3</v>
      </c>
      <c r="I36" s="50">
        <f>IF(D36&gt;Abstract!$E$9,H36,0)</f>
        <v>6.6533299999999998E-3</v>
      </c>
      <c r="J36" s="36">
        <f t="shared" si="1"/>
        <v>6.6533299999999998E-3</v>
      </c>
      <c r="K36" s="36">
        <f>IFERROR(IF(G36&gt;1, Abstract!$C$10+(Abstract!$D$10*D36),0),-8888)</f>
        <v>0</v>
      </c>
      <c r="L36" s="36">
        <f>IF(D36&gt;Abstract!$E$10,K36,0)</f>
        <v>0</v>
      </c>
      <c r="M36" s="54">
        <f>IF(A36&lt;=Fenologia_Olea_europaea!$F$3,L36,SUM(L36,M35))</f>
        <v>0</v>
      </c>
      <c r="N36">
        <f t="shared" si="2"/>
        <v>32</v>
      </c>
    </row>
    <row r="37" spans="1:14" x14ac:dyDescent="0.3">
      <c r="A37" s="44">
        <f>Fenologia_Olea_europaea!A35</f>
        <v>43863</v>
      </c>
      <c r="B37" s="2">
        <v>18.61</v>
      </c>
      <c r="C37" s="2">
        <v>9.27</v>
      </c>
      <c r="D37" s="38">
        <f>IF(Fenologia_Olea_europaea!B35="",0,Fenologia_Olea_europaea!B35)</f>
        <v>13.94</v>
      </c>
      <c r="E37" s="50">
        <f xml:space="preserve"> IFERROR(Abstract!$C$8+ (Abstract!$D$8 * D37),-8888)</f>
        <v>1.6989999999999998E-2</v>
      </c>
      <c r="F37" s="50">
        <f>IF(D37&gt;Abstract!$E$8,E37,0)</f>
        <v>1.6989999999999998E-2</v>
      </c>
      <c r="G37" s="50">
        <f t="shared" si="0"/>
        <v>1.6989999999999998E-2</v>
      </c>
      <c r="H37" s="50">
        <f>IFERROR(Abstract!$C$9+(Abstract!$D$9*D37),-8888)</f>
        <v>6.3813799999999999E-3</v>
      </c>
      <c r="I37" s="50">
        <f>IF(D37&gt;Abstract!$E$9,H37,0)</f>
        <v>6.3813799999999999E-3</v>
      </c>
      <c r="J37" s="36">
        <f t="shared" si="1"/>
        <v>6.3813799999999999E-3</v>
      </c>
      <c r="K37" s="36">
        <f>IFERROR(IF(G37&gt;1, Abstract!$C$10+(Abstract!$D$10*D37),0),-8888)</f>
        <v>0</v>
      </c>
      <c r="L37" s="36">
        <f>IF(D37&gt;Abstract!$E$10,K37,0)</f>
        <v>0</v>
      </c>
      <c r="M37" s="54">
        <f>IF(A37&lt;=Fenologia_Olea_europaea!$F$3,L37,SUM(L37,M36))</f>
        <v>0</v>
      </c>
      <c r="N37">
        <f t="shared" si="2"/>
        <v>33</v>
      </c>
    </row>
    <row r="38" spans="1:14" x14ac:dyDescent="0.3">
      <c r="A38" s="44">
        <f>Fenologia_Olea_europaea!A36</f>
        <v>43864</v>
      </c>
      <c r="B38" s="2">
        <v>9.48</v>
      </c>
      <c r="C38" s="2">
        <v>4.4029999999999996</v>
      </c>
      <c r="D38" s="38">
        <f>IF(Fenologia_Olea_europaea!B36="",0,Fenologia_Olea_europaea!B36)</f>
        <v>6.9414999999999996</v>
      </c>
      <c r="E38" s="50">
        <f xml:space="preserve"> IFERROR(Abstract!$C$8+ (Abstract!$D$8 * D38),-8888)</f>
        <v>-7.5047500000000045E-3</v>
      </c>
      <c r="F38" s="50">
        <f>IF(D38&gt;Abstract!$E$8,E38,0)</f>
        <v>0</v>
      </c>
      <c r="G38" s="50">
        <f t="shared" si="0"/>
        <v>0</v>
      </c>
      <c r="H38" s="50">
        <f>IFERROR(Abstract!$C$9+(Abstract!$D$9*D38),-8888)</f>
        <v>9.4354550000000023E-4</v>
      </c>
      <c r="I38" s="50">
        <f>IF(D38&gt;Abstract!$E$9,H38,0)</f>
        <v>9.4354550000000023E-4</v>
      </c>
      <c r="J38" s="36">
        <f t="shared" si="1"/>
        <v>9.4354550000000023E-4</v>
      </c>
      <c r="K38" s="36">
        <f>IFERROR(IF(G38&gt;1, Abstract!$C$10+(Abstract!$D$10*D38),0),-8888)</f>
        <v>0</v>
      </c>
      <c r="L38" s="36">
        <f>IF(D38&gt;Abstract!$E$10,K38,0)</f>
        <v>0</v>
      </c>
      <c r="M38" s="54">
        <f>IF(A38&lt;=Fenologia_Olea_europaea!$F$3,L38,SUM(L38,M37))</f>
        <v>0</v>
      </c>
      <c r="N38">
        <f t="shared" si="2"/>
        <v>34</v>
      </c>
    </row>
    <row r="39" spans="1:14" x14ac:dyDescent="0.3">
      <c r="A39" s="44">
        <f>Fenologia_Olea_europaea!A37</f>
        <v>43865</v>
      </c>
      <c r="B39" s="2">
        <v>12.27</v>
      </c>
      <c r="C39" s="2">
        <v>0.38300000000000001</v>
      </c>
      <c r="D39" s="38">
        <f>IF(Fenologia_Olea_europaea!B37="",0,Fenologia_Olea_europaea!B37)</f>
        <v>6.3264999999999993</v>
      </c>
      <c r="E39" s="50">
        <f xml:space="preserve"> IFERROR(Abstract!$C$8+ (Abstract!$D$8 * D39),-8888)</f>
        <v>-9.6572500000000026E-3</v>
      </c>
      <c r="F39" s="50">
        <f>IF(D39&gt;Abstract!$E$8,E39,0)</f>
        <v>0</v>
      </c>
      <c r="G39" s="50">
        <f t="shared" si="0"/>
        <v>0</v>
      </c>
      <c r="H39" s="50">
        <f>IFERROR(Abstract!$C$9+(Abstract!$D$9*D39),-8888)</f>
        <v>4.6569049999999924E-4</v>
      </c>
      <c r="I39" s="50">
        <f>IF(D39&gt;Abstract!$E$9,H39,0)</f>
        <v>4.6569049999999924E-4</v>
      </c>
      <c r="J39" s="36">
        <f t="shared" si="1"/>
        <v>1.4092359999999995E-3</v>
      </c>
      <c r="K39" s="36">
        <f>IFERROR(IF(G39&gt;1, Abstract!$C$10+(Abstract!$D$10*D39),0),-8888)</f>
        <v>0</v>
      </c>
      <c r="L39" s="36">
        <f>IF(D39&gt;Abstract!$E$10,K39,0)</f>
        <v>0</v>
      </c>
      <c r="M39" s="54">
        <f>IF(A39&lt;=Fenologia_Olea_europaea!$F$3,L39,SUM(L39,M38))</f>
        <v>0</v>
      </c>
      <c r="N39">
        <f t="shared" si="2"/>
        <v>35</v>
      </c>
    </row>
    <row r="40" spans="1:14" x14ac:dyDescent="0.3">
      <c r="A40" s="44">
        <f>Fenologia_Olea_europaea!A38</f>
        <v>43866</v>
      </c>
      <c r="B40" s="2">
        <v>14.12</v>
      </c>
      <c r="C40" s="2">
        <v>-1.851</v>
      </c>
      <c r="D40" s="38">
        <f>IF(Fenologia_Olea_europaea!B38="",0,Fenologia_Olea_europaea!B38)</f>
        <v>6.1344999999999992</v>
      </c>
      <c r="E40" s="50">
        <f xml:space="preserve"> IFERROR(Abstract!$C$8+ (Abstract!$D$8 * D40),-8888)</f>
        <v>-1.0329250000000005E-2</v>
      </c>
      <c r="F40" s="50">
        <f>IF(D40&gt;Abstract!$E$8,E40,0)</f>
        <v>0</v>
      </c>
      <c r="G40" s="50">
        <f t="shared" si="0"/>
        <v>0</v>
      </c>
      <c r="H40" s="50">
        <f>IFERROR(Abstract!$C$9+(Abstract!$D$9*D40),-8888)</f>
        <v>3.1650649999999912E-4</v>
      </c>
      <c r="I40" s="50">
        <f>IF(D40&gt;Abstract!$E$9,H40,0)</f>
        <v>3.1650649999999912E-4</v>
      </c>
      <c r="J40" s="36">
        <f t="shared" si="1"/>
        <v>1.7257424999999986E-3</v>
      </c>
      <c r="K40" s="36">
        <f>IFERROR(IF(G40&gt;1, Abstract!$C$10+(Abstract!$D$10*D40),0),-8888)</f>
        <v>0</v>
      </c>
      <c r="L40" s="36">
        <f>IF(D40&gt;Abstract!$E$10,K40,0)</f>
        <v>0</v>
      </c>
      <c r="M40" s="54">
        <f>IF(A40&lt;=Fenologia_Olea_europaea!$F$3,L40,SUM(L40,M39))</f>
        <v>0</v>
      </c>
      <c r="N40">
        <f t="shared" si="2"/>
        <v>36</v>
      </c>
    </row>
    <row r="41" spans="1:14" x14ac:dyDescent="0.3">
      <c r="A41" s="44">
        <f>Fenologia_Olea_europaea!A39</f>
        <v>43867</v>
      </c>
      <c r="B41" s="2">
        <v>16.07</v>
      </c>
      <c r="C41" s="2">
        <v>4.4329999999999998</v>
      </c>
      <c r="D41" s="38">
        <f>IF(Fenologia_Olea_europaea!B39="",0,Fenologia_Olea_europaea!B39)</f>
        <v>10.2515</v>
      </c>
      <c r="E41" s="50">
        <f xml:space="preserve"> IFERROR(Abstract!$C$8+ (Abstract!$D$8 * D41),-8888)</f>
        <v>4.0802500000000005E-3</v>
      </c>
      <c r="F41" s="50">
        <f>IF(D41&gt;Abstract!$E$8,E41,0)</f>
        <v>4.0802500000000005E-3</v>
      </c>
      <c r="G41" s="50">
        <f t="shared" si="0"/>
        <v>4.0802500000000005E-3</v>
      </c>
      <c r="H41" s="50">
        <f>IFERROR(Abstract!$C$9+(Abstract!$D$9*D41),-8888)</f>
        <v>3.5154154999999998E-3</v>
      </c>
      <c r="I41" s="50">
        <f>IF(D41&gt;Abstract!$E$9,H41,0)</f>
        <v>3.5154154999999998E-3</v>
      </c>
      <c r="J41" s="36">
        <f t="shared" si="1"/>
        <v>5.2411579999999984E-3</v>
      </c>
      <c r="K41" s="36">
        <f>IFERROR(IF(G41&gt;1, Abstract!$C$10+(Abstract!$D$10*D41),0),-8888)</f>
        <v>0</v>
      </c>
      <c r="L41" s="36">
        <f>IF(D41&gt;Abstract!$E$10,K41,0)</f>
        <v>0</v>
      </c>
      <c r="M41" s="54">
        <f>IF(A41&lt;=Fenologia_Olea_europaea!$F$3,L41,SUM(L41,M40))</f>
        <v>0</v>
      </c>
      <c r="N41">
        <f t="shared" si="2"/>
        <v>37</v>
      </c>
    </row>
    <row r="42" spans="1:14" x14ac:dyDescent="0.3">
      <c r="A42" s="44">
        <f>Fenologia_Olea_europaea!A40</f>
        <v>43868</v>
      </c>
      <c r="B42" s="2">
        <v>10.26</v>
      </c>
      <c r="C42" s="2">
        <v>2.23</v>
      </c>
      <c r="D42" s="38">
        <f>IF(Fenologia_Olea_europaea!B40="",0,Fenologia_Olea_europaea!B40)</f>
        <v>6.2450000000000001</v>
      </c>
      <c r="E42" s="50">
        <f xml:space="preserve"> IFERROR(Abstract!$C$8+ (Abstract!$D$8 * D42),-8888)</f>
        <v>-9.9424999999999999E-3</v>
      </c>
      <c r="F42" s="50">
        <f>IF(D42&gt;Abstract!$E$8,E42,0)</f>
        <v>0</v>
      </c>
      <c r="G42" s="50">
        <f t="shared" si="0"/>
        <v>4.0802500000000005E-3</v>
      </c>
      <c r="H42" s="50">
        <f>IFERROR(Abstract!$C$9+(Abstract!$D$9*D42),-8888)</f>
        <v>4.0236500000000001E-4</v>
      </c>
      <c r="I42" s="50">
        <f>IF(D42&gt;Abstract!$E$9,H42,0)</f>
        <v>4.0236500000000001E-4</v>
      </c>
      <c r="J42" s="36">
        <f t="shared" si="1"/>
        <v>5.6435229999999984E-3</v>
      </c>
      <c r="K42" s="36">
        <f>IFERROR(IF(G42&gt;1, Abstract!$C$10+(Abstract!$D$10*D42),0),-8888)</f>
        <v>0</v>
      </c>
      <c r="L42" s="36">
        <f>IF(D42&gt;Abstract!$E$10,K42,0)</f>
        <v>0</v>
      </c>
      <c r="M42" s="54">
        <f>IF(A42&lt;=Fenologia_Olea_europaea!$F$3,L42,SUM(L42,M41))</f>
        <v>0</v>
      </c>
      <c r="N42">
        <f t="shared" si="2"/>
        <v>38</v>
      </c>
    </row>
    <row r="43" spans="1:14" x14ac:dyDescent="0.3">
      <c r="A43" s="44">
        <f>Fenologia_Olea_europaea!A41</f>
        <v>43869</v>
      </c>
      <c r="B43" s="2">
        <v>4.2089999999999996</v>
      </c>
      <c r="C43" s="2">
        <v>1.236</v>
      </c>
      <c r="D43" s="38">
        <f>IF(Fenologia_Olea_europaea!B41="",0,Fenologia_Olea_europaea!B41)</f>
        <v>2.7224999999999997</v>
      </c>
      <c r="E43" s="50">
        <f xml:space="preserve"> IFERROR(Abstract!$C$8+ (Abstract!$D$8 * D43),-8888)</f>
        <v>-2.2271250000000003E-2</v>
      </c>
      <c r="F43" s="50">
        <f>IF(D43&gt;Abstract!$E$8,E43,0)</f>
        <v>0</v>
      </c>
      <c r="G43" s="50">
        <f t="shared" si="0"/>
        <v>4.0802500000000005E-3</v>
      </c>
      <c r="H43" s="50">
        <f>IFERROR(Abstract!$C$9+(Abstract!$D$9*D43),-8888)</f>
        <v>-2.3346174999999999E-3</v>
      </c>
      <c r="I43" s="50">
        <f>IF(D43&gt;Abstract!$E$9,H43,0)</f>
        <v>0</v>
      </c>
      <c r="J43" s="36">
        <f t="shared" si="1"/>
        <v>5.6435229999999984E-3</v>
      </c>
      <c r="K43" s="36">
        <f>IFERROR(IF(G43&gt;1, Abstract!$C$10+(Abstract!$D$10*D43),0),-8888)</f>
        <v>0</v>
      </c>
      <c r="L43" s="36">
        <f>IF(D43&gt;Abstract!$E$10,K43,0)</f>
        <v>0</v>
      </c>
      <c r="M43" s="54">
        <f>IF(A43&lt;=Fenologia_Olea_europaea!$F$3,L43,SUM(L43,M42))</f>
        <v>0</v>
      </c>
      <c r="N43">
        <f t="shared" si="2"/>
        <v>39</v>
      </c>
    </row>
    <row r="44" spans="1:14" x14ac:dyDescent="0.3">
      <c r="A44" s="44">
        <f>Fenologia_Olea_europaea!A42</f>
        <v>43870</v>
      </c>
      <c r="B44" s="2">
        <v>3.2839999999999998</v>
      </c>
      <c r="C44" s="2">
        <v>-0.34399999999999997</v>
      </c>
      <c r="D44" s="38">
        <f>IF(Fenologia_Olea_europaea!B42="",0,Fenologia_Olea_europaea!B42)</f>
        <v>1.47</v>
      </c>
      <c r="E44" s="50">
        <f xml:space="preserve"> IFERROR(Abstract!$C$8+ (Abstract!$D$8 * D44),-8888)</f>
        <v>-2.6655000000000002E-2</v>
      </c>
      <c r="F44" s="50">
        <f>IF(D44&gt;Abstract!$E$8,E44,0)</f>
        <v>0</v>
      </c>
      <c r="G44" s="50">
        <f t="shared" si="0"/>
        <v>4.0802500000000005E-3</v>
      </c>
      <c r="H44" s="50">
        <f>IFERROR(Abstract!$C$9+(Abstract!$D$9*D44),-8888)</f>
        <v>-3.30781E-3</v>
      </c>
      <c r="I44" s="50">
        <f>IF(D44&gt;Abstract!$E$9,H44,0)</f>
        <v>0</v>
      </c>
      <c r="J44" s="36">
        <f t="shared" si="1"/>
        <v>5.6435229999999984E-3</v>
      </c>
      <c r="K44" s="36">
        <f>IFERROR(IF(G44&gt;1, Abstract!$C$10+(Abstract!$D$10*D44),0),-8888)</f>
        <v>0</v>
      </c>
      <c r="L44" s="36">
        <f>IF(D44&gt;Abstract!$E$10,K44,0)</f>
        <v>0</v>
      </c>
      <c r="M44" s="54">
        <f>IF(A44&lt;=Fenologia_Olea_europaea!$F$3,L44,SUM(L44,M43))</f>
        <v>0</v>
      </c>
      <c r="N44">
        <f t="shared" si="2"/>
        <v>40</v>
      </c>
    </row>
    <row r="45" spans="1:14" x14ac:dyDescent="0.3">
      <c r="A45" s="44">
        <f>Fenologia_Olea_europaea!A43</f>
        <v>43871</v>
      </c>
      <c r="B45" s="2">
        <v>7.04</v>
      </c>
      <c r="C45" s="2">
        <v>-1.66</v>
      </c>
      <c r="D45" s="38">
        <f>IF(Fenologia_Olea_europaea!B43="",0,Fenologia_Olea_europaea!B43)</f>
        <v>2.69</v>
      </c>
      <c r="E45" s="50">
        <f xml:space="preserve"> IFERROR(Abstract!$C$8+ (Abstract!$D$8 * D45),-8888)</f>
        <v>-2.2385000000000002E-2</v>
      </c>
      <c r="F45" s="50">
        <f>IF(D45&gt;Abstract!$E$8,E45,0)</f>
        <v>0</v>
      </c>
      <c r="G45" s="50">
        <f t="shared" si="0"/>
        <v>4.0802500000000005E-3</v>
      </c>
      <c r="H45" s="50">
        <f>IFERROR(Abstract!$C$9+(Abstract!$D$9*D45),-8888)</f>
        <v>-2.35987E-3</v>
      </c>
      <c r="I45" s="50">
        <f>IF(D45&gt;Abstract!$E$9,H45,0)</f>
        <v>0</v>
      </c>
      <c r="J45" s="36">
        <f t="shared" si="1"/>
        <v>5.6435229999999984E-3</v>
      </c>
      <c r="K45" s="36">
        <f>IFERROR(IF(G45&gt;1, Abstract!$C$10+(Abstract!$D$10*D45),0),-8888)</f>
        <v>0</v>
      </c>
      <c r="L45" s="36">
        <f>IF(D45&gt;Abstract!$E$10,K45,0)</f>
        <v>0</v>
      </c>
      <c r="M45" s="54">
        <f>IF(A45&lt;=Fenologia_Olea_europaea!$F$3,L45,SUM(L45,M44))</f>
        <v>0</v>
      </c>
      <c r="N45">
        <f t="shared" si="2"/>
        <v>41</v>
      </c>
    </row>
    <row r="46" spans="1:14" x14ac:dyDescent="0.3">
      <c r="A46" s="44">
        <f>Fenologia_Olea_europaea!A44</f>
        <v>43872</v>
      </c>
      <c r="B46" s="2">
        <v>7.8</v>
      </c>
      <c r="C46" s="2">
        <v>-4.43</v>
      </c>
      <c r="D46" s="38">
        <f>IF(Fenologia_Olea_europaea!B44="",0,Fenologia_Olea_europaea!B44)</f>
        <v>1.6850000000000001</v>
      </c>
      <c r="E46" s="50">
        <f xml:space="preserve"> IFERROR(Abstract!$C$8+ (Abstract!$D$8 * D46),-8888)</f>
        <v>-2.5902500000000002E-2</v>
      </c>
      <c r="F46" s="50">
        <f>IF(D46&gt;Abstract!$E$8,E46,0)</f>
        <v>0</v>
      </c>
      <c r="G46" s="50">
        <f t="shared" si="0"/>
        <v>4.0802500000000005E-3</v>
      </c>
      <c r="H46" s="50">
        <f>IFERROR(Abstract!$C$9+(Abstract!$D$9*D46),-8888)</f>
        <v>-3.1407549999999998E-3</v>
      </c>
      <c r="I46" s="50">
        <f>IF(D46&gt;Abstract!$E$9,H46,0)</f>
        <v>0</v>
      </c>
      <c r="J46" s="36">
        <f t="shared" si="1"/>
        <v>5.6435229999999984E-3</v>
      </c>
      <c r="K46" s="36">
        <f>IFERROR(IF(G46&gt;1, Abstract!$C$10+(Abstract!$D$10*D46),0),-8888)</f>
        <v>0</v>
      </c>
      <c r="L46" s="36">
        <f>IF(D46&gt;Abstract!$E$10,K46,0)</f>
        <v>0</v>
      </c>
      <c r="M46" s="54">
        <f>IF(A46&lt;=Fenologia_Olea_europaea!$F$3,L46,SUM(L46,M45))</f>
        <v>0</v>
      </c>
      <c r="N46">
        <f t="shared" si="2"/>
        <v>42</v>
      </c>
    </row>
    <row r="47" spans="1:14" x14ac:dyDescent="0.3">
      <c r="A47" s="44">
        <f>Fenologia_Olea_europaea!A45</f>
        <v>43873</v>
      </c>
      <c r="B47" s="2">
        <v>9.4700000000000006</v>
      </c>
      <c r="C47" s="2">
        <v>5.7880000000000003</v>
      </c>
      <c r="D47" s="38">
        <f>IF(Fenologia_Olea_europaea!B45="",0,Fenologia_Olea_europaea!B45)</f>
        <v>7.6290000000000004</v>
      </c>
      <c r="E47" s="50">
        <f xml:space="preserve"> IFERROR(Abstract!$C$8+ (Abstract!$D$8 * D47),-8888)</f>
        <v>-5.0984999999999989E-3</v>
      </c>
      <c r="F47" s="50">
        <f>IF(D47&gt;Abstract!$E$8,E47,0)</f>
        <v>0</v>
      </c>
      <c r="G47" s="50">
        <f t="shared" si="0"/>
        <v>4.0802500000000005E-3</v>
      </c>
      <c r="H47" s="50">
        <f>IFERROR(Abstract!$C$9+(Abstract!$D$9*D47),-8888)</f>
        <v>1.4777330000000002E-3</v>
      </c>
      <c r="I47" s="50">
        <f>IF(D47&gt;Abstract!$E$9,H47,0)</f>
        <v>1.4777330000000002E-3</v>
      </c>
      <c r="J47" s="36">
        <f t="shared" si="1"/>
        <v>7.1212559999999986E-3</v>
      </c>
      <c r="K47" s="36">
        <f>IFERROR(IF(G47&gt;1, Abstract!$C$10+(Abstract!$D$10*D47),0),-8888)</f>
        <v>0</v>
      </c>
      <c r="L47" s="36">
        <f>IF(D47&gt;Abstract!$E$10,K47,0)</f>
        <v>0</v>
      </c>
      <c r="M47" s="54">
        <f>IF(A47&lt;=Fenologia_Olea_europaea!$F$3,L47,SUM(L47,M46))</f>
        <v>0</v>
      </c>
      <c r="N47">
        <f t="shared" si="2"/>
        <v>43</v>
      </c>
    </row>
    <row r="48" spans="1:14" x14ac:dyDescent="0.3">
      <c r="A48" s="44">
        <f>Fenologia_Olea_europaea!A46</f>
        <v>43874</v>
      </c>
      <c r="B48" s="2">
        <v>7.4</v>
      </c>
      <c r="C48" s="2">
        <v>3.08</v>
      </c>
      <c r="D48" s="38">
        <f>IF(Fenologia_Olea_europaea!B46="",0,Fenologia_Olea_europaea!B46)</f>
        <v>5.24</v>
      </c>
      <c r="E48" s="50">
        <f xml:space="preserve"> IFERROR(Abstract!$C$8+ (Abstract!$D$8 * D48),-8888)</f>
        <v>-1.346E-2</v>
      </c>
      <c r="F48" s="50">
        <f>IF(D48&gt;Abstract!$E$8,E48,0)</f>
        <v>0</v>
      </c>
      <c r="G48" s="50">
        <f t="shared" si="0"/>
        <v>4.0802500000000005E-3</v>
      </c>
      <c r="H48" s="50">
        <f>IFERROR(Abstract!$C$9+(Abstract!$D$9*D48),-8888)</f>
        <v>-3.7851999999999938E-4</v>
      </c>
      <c r="I48" s="50">
        <f>IF(D48&gt;Abstract!$E$9,H48,0)</f>
        <v>0</v>
      </c>
      <c r="J48" s="36">
        <f t="shared" si="1"/>
        <v>7.1212559999999986E-3</v>
      </c>
      <c r="K48" s="36">
        <f>IFERROR(IF(G48&gt;1, Abstract!$C$10+(Abstract!$D$10*D48),0),-8888)</f>
        <v>0</v>
      </c>
      <c r="L48" s="36">
        <f>IF(D48&gt;Abstract!$E$10,K48,0)</f>
        <v>0</v>
      </c>
      <c r="M48" s="54">
        <f>IF(A48&lt;=Fenologia_Olea_europaea!$F$3,L48,SUM(L48,M47))</f>
        <v>0</v>
      </c>
      <c r="N48">
        <f t="shared" si="2"/>
        <v>44</v>
      </c>
    </row>
    <row r="49" spans="1:14" x14ac:dyDescent="0.3">
      <c r="A49" s="44">
        <f>Fenologia_Olea_europaea!A47</f>
        <v>43875</v>
      </c>
      <c r="B49" s="2">
        <v>9.51</v>
      </c>
      <c r="C49" s="2">
        <v>2.2269999999999999</v>
      </c>
      <c r="D49" s="38">
        <f>IF(Fenologia_Olea_europaea!B47="",0,Fenologia_Olea_europaea!B47)</f>
        <v>5.8685</v>
      </c>
      <c r="E49" s="50">
        <f xml:space="preserve"> IFERROR(Abstract!$C$8+ (Abstract!$D$8 * D49),-8888)</f>
        <v>-1.1260250000000003E-2</v>
      </c>
      <c r="F49" s="50">
        <f>IF(D49&gt;Abstract!$E$8,E49,0)</f>
        <v>0</v>
      </c>
      <c r="G49" s="50">
        <f t="shared" si="0"/>
        <v>4.0802500000000005E-3</v>
      </c>
      <c r="H49" s="50">
        <f>IFERROR(Abstract!$C$9+(Abstract!$D$9*D49),-8888)</f>
        <v>1.0982450000000029E-4</v>
      </c>
      <c r="I49" s="50">
        <f>IF(D49&gt;Abstract!$E$9,H49,0)</f>
        <v>1.0982450000000029E-4</v>
      </c>
      <c r="J49" s="36">
        <f t="shared" si="1"/>
        <v>7.2310804999999988E-3</v>
      </c>
      <c r="K49" s="36">
        <f>IFERROR(IF(G49&gt;1, Abstract!$C$10+(Abstract!$D$10*D49),0),-8888)</f>
        <v>0</v>
      </c>
      <c r="L49" s="36">
        <f>IF(D49&gt;Abstract!$E$10,K49,0)</f>
        <v>0</v>
      </c>
      <c r="M49" s="54">
        <f>IF(A49&lt;=Fenologia_Olea_europaea!$F$3,L49,SUM(L49,M48))</f>
        <v>0</v>
      </c>
      <c r="N49">
        <f t="shared" si="2"/>
        <v>45</v>
      </c>
    </row>
    <row r="50" spans="1:14" x14ac:dyDescent="0.3">
      <c r="A50" s="44">
        <f>Fenologia_Olea_europaea!A48</f>
        <v>43876</v>
      </c>
      <c r="B50" s="2">
        <v>12.83</v>
      </c>
      <c r="C50" s="2">
        <v>3.6739999999999999</v>
      </c>
      <c r="D50" s="38">
        <f>IF(Fenologia_Olea_europaea!B48="",0,Fenologia_Olea_europaea!B48)</f>
        <v>8.2520000000000007</v>
      </c>
      <c r="E50" s="50">
        <f xml:space="preserve"> IFERROR(Abstract!$C$8+ (Abstract!$D$8 * D50),-8888)</f>
        <v>-2.9180000000000005E-3</v>
      </c>
      <c r="F50" s="50">
        <f>IF(D50&gt;Abstract!$E$8,E50,0)</f>
        <v>0</v>
      </c>
      <c r="G50" s="50">
        <f t="shared" si="0"/>
        <v>4.0802500000000005E-3</v>
      </c>
      <c r="H50" s="50">
        <f>IFERROR(Abstract!$C$9+(Abstract!$D$9*D50),-8888)</f>
        <v>1.961804000000001E-3</v>
      </c>
      <c r="I50" s="50">
        <f>IF(D50&gt;Abstract!$E$9,H50,0)</f>
        <v>1.961804000000001E-3</v>
      </c>
      <c r="J50" s="36">
        <f t="shared" si="1"/>
        <v>9.1928844999999999E-3</v>
      </c>
      <c r="K50" s="36">
        <f>IFERROR(IF(G50&gt;1, Abstract!$C$10+(Abstract!$D$10*D50),0),-8888)</f>
        <v>0</v>
      </c>
      <c r="L50" s="36">
        <f>IF(D50&gt;Abstract!$E$10,K50,0)</f>
        <v>0</v>
      </c>
      <c r="M50" s="54">
        <f>IF(A50&lt;=Fenologia_Olea_europaea!$F$3,L50,SUM(L50,M49))</f>
        <v>0</v>
      </c>
      <c r="N50">
        <f t="shared" si="2"/>
        <v>46</v>
      </c>
    </row>
    <row r="51" spans="1:14" x14ac:dyDescent="0.3">
      <c r="A51" s="44">
        <f>Fenologia_Olea_europaea!A49</f>
        <v>43877</v>
      </c>
      <c r="B51" s="2">
        <v>9.5399999999999991</v>
      </c>
      <c r="C51" s="2">
        <v>5.2590000000000003</v>
      </c>
      <c r="D51" s="38">
        <f>IF(Fenologia_Olea_europaea!B49="",0,Fenologia_Olea_europaea!B49)</f>
        <v>7.3994999999999997</v>
      </c>
      <c r="E51" s="50">
        <f xml:space="preserve"> IFERROR(Abstract!$C$8+ (Abstract!$D$8 * D51),-8888)</f>
        <v>-5.9017500000000007E-3</v>
      </c>
      <c r="F51" s="50">
        <f>IF(D51&gt;Abstract!$E$8,E51,0)</f>
        <v>0</v>
      </c>
      <c r="G51" s="50">
        <f t="shared" si="0"/>
        <v>4.0802500000000005E-3</v>
      </c>
      <c r="H51" s="50">
        <f>IFERROR(Abstract!$C$9+(Abstract!$D$9*D51),-8888)</f>
        <v>1.2994115000000001E-3</v>
      </c>
      <c r="I51" s="50">
        <f>IF(D51&gt;Abstract!$E$9,H51,0)</f>
        <v>1.2994115000000001E-3</v>
      </c>
      <c r="J51" s="36">
        <f t="shared" si="1"/>
        <v>1.0492296E-2</v>
      </c>
      <c r="K51" s="36">
        <f>IFERROR(IF(G51&gt;1, Abstract!$C$10+(Abstract!$D$10*D51),0),-8888)</f>
        <v>0</v>
      </c>
      <c r="L51" s="36">
        <f>IF(D51&gt;Abstract!$E$10,K51,0)</f>
        <v>0</v>
      </c>
      <c r="M51" s="54">
        <f>IF(A51&lt;=Fenologia_Olea_europaea!$F$3,L51,SUM(L51,M50))</f>
        <v>0</v>
      </c>
      <c r="N51">
        <f t="shared" si="2"/>
        <v>47</v>
      </c>
    </row>
    <row r="52" spans="1:14" x14ac:dyDescent="0.3">
      <c r="A52" s="44">
        <f>Fenologia_Olea_europaea!A50</f>
        <v>43878</v>
      </c>
      <c r="B52" s="2">
        <v>11.39</v>
      </c>
      <c r="C52" s="2">
        <v>0.77300000000000002</v>
      </c>
      <c r="D52" s="38">
        <f>IF(Fenologia_Olea_europaea!B50="",0,Fenologia_Olea_europaea!B50)</f>
        <v>6.0815000000000001</v>
      </c>
      <c r="E52" s="50">
        <f xml:space="preserve"> IFERROR(Abstract!$C$8+ (Abstract!$D$8 * D52),-8888)</f>
        <v>-1.051475E-2</v>
      </c>
      <c r="F52" s="50">
        <f>IF(D52&gt;Abstract!$E$8,E52,0)</f>
        <v>0</v>
      </c>
      <c r="G52" s="50">
        <f t="shared" si="0"/>
        <v>4.0802500000000005E-3</v>
      </c>
      <c r="H52" s="50">
        <f>IFERROR(Abstract!$C$9+(Abstract!$D$9*D52),-8888)</f>
        <v>2.7532550000000048E-4</v>
      </c>
      <c r="I52" s="50">
        <f>IF(D52&gt;Abstract!$E$9,H52,0)</f>
        <v>2.7532550000000048E-4</v>
      </c>
      <c r="J52" s="36">
        <f t="shared" si="1"/>
        <v>1.0767621500000001E-2</v>
      </c>
      <c r="K52" s="36">
        <f>IFERROR(IF(G52&gt;1, Abstract!$C$10+(Abstract!$D$10*D52),0),-8888)</f>
        <v>0</v>
      </c>
      <c r="L52" s="36">
        <f>IF(D52&gt;Abstract!$E$10,K52,0)</f>
        <v>0</v>
      </c>
      <c r="M52" s="54">
        <f>IF(A52&lt;=Fenologia_Olea_europaea!$F$3,L52,SUM(L52,M51))</f>
        <v>0</v>
      </c>
      <c r="N52">
        <f t="shared" si="2"/>
        <v>48</v>
      </c>
    </row>
    <row r="53" spans="1:14" x14ac:dyDescent="0.3">
      <c r="A53" s="44">
        <f>Fenologia_Olea_europaea!A51</f>
        <v>43879</v>
      </c>
      <c r="B53" s="2">
        <v>10.73</v>
      </c>
      <c r="C53" s="2">
        <v>1.242</v>
      </c>
      <c r="D53" s="38">
        <f>IF(Fenologia_Olea_europaea!B51="",0,Fenologia_Olea_europaea!B51)</f>
        <v>5.9860000000000007</v>
      </c>
      <c r="E53" s="50">
        <f xml:space="preserve"> IFERROR(Abstract!$C$8+ (Abstract!$D$8 * D53),-8888)</f>
        <v>-1.0848999999999998E-2</v>
      </c>
      <c r="F53" s="50">
        <f>IF(D53&gt;Abstract!$E$8,E53,0)</f>
        <v>0</v>
      </c>
      <c r="G53" s="50">
        <f t="shared" si="0"/>
        <v>4.0802500000000005E-3</v>
      </c>
      <c r="H53" s="50">
        <f>IFERROR(Abstract!$C$9+(Abstract!$D$9*D53),-8888)</f>
        <v>2.0112200000000063E-4</v>
      </c>
      <c r="I53" s="50">
        <f>IF(D53&gt;Abstract!$E$9,H53,0)</f>
        <v>2.0112200000000063E-4</v>
      </c>
      <c r="J53" s="36">
        <f t="shared" si="1"/>
        <v>1.0968743500000003E-2</v>
      </c>
      <c r="K53" s="36">
        <f>IFERROR(IF(G53&gt;1, Abstract!$C$10+(Abstract!$D$10*D53),0),-8888)</f>
        <v>0</v>
      </c>
      <c r="L53" s="36">
        <f>IF(D53&gt;Abstract!$E$10,K53,0)</f>
        <v>0</v>
      </c>
      <c r="M53" s="54">
        <f>IF(A53&lt;=Fenologia_Olea_europaea!$F$3,L53,SUM(L53,M52))</f>
        <v>0</v>
      </c>
      <c r="N53">
        <f t="shared" si="2"/>
        <v>49</v>
      </c>
    </row>
    <row r="54" spans="1:14" x14ac:dyDescent="0.3">
      <c r="A54" s="44">
        <f>Fenologia_Olea_europaea!A52</f>
        <v>43880</v>
      </c>
      <c r="B54" s="2">
        <v>9.61</v>
      </c>
      <c r="C54" s="2">
        <v>0.747</v>
      </c>
      <c r="D54" s="38">
        <f>IF(Fenologia_Olea_europaea!B52="",0,Fenologia_Olea_europaea!B52)</f>
        <v>5.1784999999999997</v>
      </c>
      <c r="E54" s="50">
        <f xml:space="preserve"> IFERROR(Abstract!$C$8+ (Abstract!$D$8 * D54),-8888)</f>
        <v>-1.3675250000000003E-2</v>
      </c>
      <c r="F54" s="50">
        <f>IF(D54&gt;Abstract!$E$8,E54,0)</f>
        <v>0</v>
      </c>
      <c r="G54" s="50">
        <f t="shared" si="0"/>
        <v>4.0802500000000005E-3</v>
      </c>
      <c r="H54" s="50">
        <f>IFERROR(Abstract!$C$9+(Abstract!$D$9*D54),-8888)</f>
        <v>-4.2630549999999982E-4</v>
      </c>
      <c r="I54" s="50">
        <f>IF(D54&gt;Abstract!$E$9,H54,0)</f>
        <v>0</v>
      </c>
      <c r="J54" s="36">
        <f t="shared" si="1"/>
        <v>1.0968743500000003E-2</v>
      </c>
      <c r="K54" s="36">
        <f>IFERROR(IF(G54&gt;1, Abstract!$C$10+(Abstract!$D$10*D54),0),-8888)</f>
        <v>0</v>
      </c>
      <c r="L54" s="36">
        <f>IF(D54&gt;Abstract!$E$10,K54,0)</f>
        <v>0</v>
      </c>
      <c r="M54" s="54">
        <f>IF(A54&lt;=Fenologia_Olea_europaea!$F$3,L54,SUM(L54,M53))</f>
        <v>0</v>
      </c>
      <c r="N54">
        <f t="shared" si="2"/>
        <v>50</v>
      </c>
    </row>
    <row r="55" spans="1:14" x14ac:dyDescent="0.3">
      <c r="A55" s="44">
        <f>Fenologia_Olea_europaea!A53</f>
        <v>43881</v>
      </c>
      <c r="B55" s="2">
        <v>13.82</v>
      </c>
      <c r="C55" s="2">
        <v>-1.3680000000000001</v>
      </c>
      <c r="D55" s="38">
        <f>IF(Fenologia_Olea_europaea!B53="",0,Fenologia_Olea_europaea!B53)</f>
        <v>6.226</v>
      </c>
      <c r="E55" s="50">
        <f xml:space="preserve"> IFERROR(Abstract!$C$8+ (Abstract!$D$8 * D55),-8888)</f>
        <v>-1.0009000000000001E-2</v>
      </c>
      <c r="F55" s="50">
        <f>IF(D55&gt;Abstract!$E$8,E55,0)</f>
        <v>0</v>
      </c>
      <c r="G55" s="50">
        <f t="shared" si="0"/>
        <v>4.0802500000000005E-3</v>
      </c>
      <c r="H55" s="50">
        <f>IFERROR(Abstract!$C$9+(Abstract!$D$9*D55),-8888)</f>
        <v>3.8760199999999991E-4</v>
      </c>
      <c r="I55" s="50">
        <f>IF(D55&gt;Abstract!$E$9,H55,0)</f>
        <v>3.8760199999999991E-4</v>
      </c>
      <c r="J55" s="36">
        <f t="shared" si="1"/>
        <v>1.1356345500000004E-2</v>
      </c>
      <c r="K55" s="36">
        <f>IFERROR(IF(G55&gt;1, Abstract!$C$10+(Abstract!$D$10*D55),0),-8888)</f>
        <v>0</v>
      </c>
      <c r="L55" s="36">
        <f>IF(D55&gt;Abstract!$E$10,K55,0)</f>
        <v>0</v>
      </c>
      <c r="M55" s="54">
        <f>IF(A55&lt;=Fenologia_Olea_europaea!$F$3,L55,SUM(L55,M54))</f>
        <v>0</v>
      </c>
      <c r="N55">
        <f t="shared" si="2"/>
        <v>51</v>
      </c>
    </row>
    <row r="56" spans="1:14" x14ac:dyDescent="0.3">
      <c r="A56" s="44">
        <f>Fenologia_Olea_europaea!A54</f>
        <v>43882</v>
      </c>
      <c r="B56" s="2">
        <v>8.36</v>
      </c>
      <c r="C56" s="2">
        <v>0.152</v>
      </c>
      <c r="D56" s="38">
        <f>IF(Fenologia_Olea_europaea!B54="",0,Fenologia_Olea_europaea!B54)</f>
        <v>4.2559999999999993</v>
      </c>
      <c r="E56" s="50">
        <f xml:space="preserve"> IFERROR(Abstract!$C$8+ (Abstract!$D$8 * D56),-8888)</f>
        <v>-1.6904000000000002E-2</v>
      </c>
      <c r="F56" s="50">
        <f>IF(D56&gt;Abstract!$E$8,E56,0)</f>
        <v>0</v>
      </c>
      <c r="G56" s="50">
        <f t="shared" si="0"/>
        <v>4.0802500000000005E-3</v>
      </c>
      <c r="H56" s="50">
        <f>IFERROR(Abstract!$C$9+(Abstract!$D$9*D56),-8888)</f>
        <v>-1.1430880000000004E-3</v>
      </c>
      <c r="I56" s="50">
        <f>IF(D56&gt;Abstract!$E$9,H56,0)</f>
        <v>0</v>
      </c>
      <c r="J56" s="36">
        <f t="shared" si="1"/>
        <v>1.1356345500000004E-2</v>
      </c>
      <c r="K56" s="36">
        <f>IFERROR(IF(G56&gt;1, Abstract!$C$10+(Abstract!$D$10*D56),0),-8888)</f>
        <v>0</v>
      </c>
      <c r="L56" s="36">
        <f>IF(D56&gt;Abstract!$E$10,K56,0)</f>
        <v>0</v>
      </c>
      <c r="M56" s="54">
        <f>IF(A56&lt;=Fenologia_Olea_europaea!$F$3,L56,SUM(L56,M55))</f>
        <v>0</v>
      </c>
      <c r="N56">
        <f t="shared" si="2"/>
        <v>52</v>
      </c>
    </row>
    <row r="57" spans="1:14" x14ac:dyDescent="0.3">
      <c r="A57" s="44">
        <f>Fenologia_Olea_europaea!A55</f>
        <v>43883</v>
      </c>
      <c r="B57" s="2">
        <v>13.76</v>
      </c>
      <c r="C57" s="2">
        <v>-0.90500000000000003</v>
      </c>
      <c r="D57" s="38">
        <f>IF(Fenologia_Olea_europaea!B55="",0,Fenologia_Olea_europaea!B55)</f>
        <v>6.4275000000000002</v>
      </c>
      <c r="E57" s="50">
        <f xml:space="preserve"> IFERROR(Abstract!$C$8+ (Abstract!$D$8 * D57),-8888)</f>
        <v>-9.3037499999999995E-3</v>
      </c>
      <c r="F57" s="50">
        <f>IF(D57&gt;Abstract!$E$8,E57,0)</f>
        <v>0</v>
      </c>
      <c r="G57" s="50">
        <f t="shared" si="0"/>
        <v>4.0802500000000005E-3</v>
      </c>
      <c r="H57" s="50">
        <f>IFERROR(Abstract!$C$9+(Abstract!$D$9*D57),-8888)</f>
        <v>5.4416750000000052E-4</v>
      </c>
      <c r="I57" s="50">
        <f>IF(D57&gt;Abstract!$E$9,H57,0)</f>
        <v>5.4416750000000052E-4</v>
      </c>
      <c r="J57" s="36">
        <f t="shared" si="1"/>
        <v>1.1900513000000005E-2</v>
      </c>
      <c r="K57" s="36">
        <f>IFERROR(IF(G57&gt;1, Abstract!$C$10+(Abstract!$D$10*D57),0),-8888)</f>
        <v>0</v>
      </c>
      <c r="L57" s="36">
        <f>IF(D57&gt;Abstract!$E$10,K57,0)</f>
        <v>0</v>
      </c>
      <c r="M57" s="54">
        <f>IF(A57&lt;=Fenologia_Olea_europaea!$F$3,L57,SUM(L57,M56))</f>
        <v>0</v>
      </c>
      <c r="N57">
        <f t="shared" si="2"/>
        <v>53</v>
      </c>
    </row>
    <row r="58" spans="1:14" x14ac:dyDescent="0.3">
      <c r="A58" s="44">
        <f>Fenologia_Olea_europaea!A56</f>
        <v>43884</v>
      </c>
      <c r="B58" s="2">
        <v>12.64</v>
      </c>
      <c r="C58" s="2">
        <v>5.391</v>
      </c>
      <c r="D58" s="38">
        <f>IF(Fenologia_Olea_europaea!B56="",0,Fenologia_Olea_europaea!B56)</f>
        <v>9.0154999999999994</v>
      </c>
      <c r="E58" s="50">
        <f xml:space="preserve"> IFERROR(Abstract!$C$8+ (Abstract!$D$8 * D58),-8888)</f>
        <v>-2.4575000000000291E-4</v>
      </c>
      <c r="F58" s="50">
        <f>IF(D58&gt;Abstract!$E$8,E58,0)</f>
        <v>0</v>
      </c>
      <c r="G58" s="50">
        <f t="shared" si="0"/>
        <v>4.0802500000000005E-3</v>
      </c>
      <c r="H58" s="50">
        <f>IFERROR(Abstract!$C$9+(Abstract!$D$9*D58),-8888)</f>
        <v>2.5550434999999996E-3</v>
      </c>
      <c r="I58" s="50">
        <f>IF(D58&gt;Abstract!$E$9,H58,0)</f>
        <v>2.5550434999999996E-3</v>
      </c>
      <c r="J58" s="36">
        <f t="shared" si="1"/>
        <v>1.4455556500000005E-2</v>
      </c>
      <c r="K58" s="36">
        <f>IFERROR(IF(G58&gt;1, Abstract!$C$10+(Abstract!$D$10*D58),0),-8888)</f>
        <v>0</v>
      </c>
      <c r="L58" s="36">
        <f>IF(D58&gt;Abstract!$E$10,K58,0)</f>
        <v>0</v>
      </c>
      <c r="M58" s="54">
        <f>IF(A58&lt;=Fenologia_Olea_europaea!$F$3,L58,SUM(L58,M57))</f>
        <v>0</v>
      </c>
      <c r="N58">
        <f t="shared" si="2"/>
        <v>54</v>
      </c>
    </row>
    <row r="59" spans="1:14" x14ac:dyDescent="0.3">
      <c r="A59" s="44">
        <f>Fenologia_Olea_europaea!A57</f>
        <v>43885</v>
      </c>
      <c r="B59" s="2">
        <v>13.57</v>
      </c>
      <c r="C59" s="2">
        <v>3.31</v>
      </c>
      <c r="D59" s="38">
        <f>IF(Fenologia_Olea_europaea!B57="",0,Fenologia_Olea_europaea!B57)</f>
        <v>8.44</v>
      </c>
      <c r="E59" s="50">
        <f xml:space="preserve"> IFERROR(Abstract!$C$8+ (Abstract!$D$8 * D59),-8888)</f>
        <v>-2.2600000000000016E-3</v>
      </c>
      <c r="F59" s="50">
        <f>IF(D59&gt;Abstract!$E$8,E59,0)</f>
        <v>0</v>
      </c>
      <c r="G59" s="50">
        <f t="shared" si="0"/>
        <v>4.0802500000000005E-3</v>
      </c>
      <c r="H59" s="50">
        <f>IFERROR(Abstract!$C$9+(Abstract!$D$9*D59),-8888)</f>
        <v>2.1078799999999995E-3</v>
      </c>
      <c r="I59" s="50">
        <f>IF(D59&gt;Abstract!$E$9,H59,0)</f>
        <v>2.1078799999999995E-3</v>
      </c>
      <c r="J59" s="36">
        <f t="shared" si="1"/>
        <v>1.6563436500000004E-2</v>
      </c>
      <c r="K59" s="36">
        <f>IFERROR(IF(G59&gt;1, Abstract!$C$10+(Abstract!$D$10*D59),0),-8888)</f>
        <v>0</v>
      </c>
      <c r="L59" s="36">
        <f>IF(D59&gt;Abstract!$E$10,K59,0)</f>
        <v>0</v>
      </c>
      <c r="M59" s="54">
        <f>IF(A59&lt;=Fenologia_Olea_europaea!$F$3,L59,SUM(L59,M58))</f>
        <v>0</v>
      </c>
      <c r="N59">
        <f t="shared" si="2"/>
        <v>55</v>
      </c>
    </row>
    <row r="60" spans="1:14" x14ac:dyDescent="0.3">
      <c r="A60" s="44">
        <f>Fenologia_Olea_europaea!A58</f>
        <v>43886</v>
      </c>
      <c r="B60" s="2">
        <v>12.63</v>
      </c>
      <c r="C60" s="2">
        <v>0.51600000000000001</v>
      </c>
      <c r="D60" s="38">
        <f>IF(Fenologia_Olea_europaea!B58="",0,Fenologia_Olea_europaea!B58)</f>
        <v>6.5730000000000004</v>
      </c>
      <c r="E60" s="50">
        <f xml:space="preserve"> IFERROR(Abstract!$C$8+ (Abstract!$D$8 * D60),-8888)</f>
        <v>-8.7945000000000002E-3</v>
      </c>
      <c r="F60" s="50">
        <f>IF(D60&gt;Abstract!$E$8,E60,0)</f>
        <v>0</v>
      </c>
      <c r="G60" s="50">
        <f t="shared" si="0"/>
        <v>4.0802500000000005E-3</v>
      </c>
      <c r="H60" s="50">
        <f>IFERROR(Abstract!$C$9+(Abstract!$D$9*D60),-8888)</f>
        <v>6.5722100000000037E-4</v>
      </c>
      <c r="I60" s="50">
        <f>IF(D60&gt;Abstract!$E$9,H60,0)</f>
        <v>6.5722100000000037E-4</v>
      </c>
      <c r="J60" s="36">
        <f t="shared" si="1"/>
        <v>1.7220657500000004E-2</v>
      </c>
      <c r="K60" s="36">
        <f>IFERROR(IF(G60&gt;1, Abstract!$C$10+(Abstract!$D$10*D60),0),-8888)</f>
        <v>0</v>
      </c>
      <c r="L60" s="36">
        <f>IF(D60&gt;Abstract!$E$10,K60,0)</f>
        <v>0</v>
      </c>
      <c r="M60" s="54">
        <f>IF(A60&lt;=Fenologia_Olea_europaea!$F$3,L60,SUM(L60,M59))</f>
        <v>0</v>
      </c>
      <c r="N60">
        <f t="shared" si="2"/>
        <v>56</v>
      </c>
    </row>
    <row r="61" spans="1:14" x14ac:dyDescent="0.3">
      <c r="A61" s="44">
        <f>Fenologia_Olea_europaea!A59</f>
        <v>43887</v>
      </c>
      <c r="B61" s="2">
        <v>11.09</v>
      </c>
      <c r="C61" s="2">
        <v>1.837</v>
      </c>
      <c r="D61" s="38">
        <f>IF(Fenologia_Olea_europaea!B59="",0,Fenologia_Olea_europaea!B59)</f>
        <v>6.4634999999999998</v>
      </c>
      <c r="E61" s="50">
        <f xml:space="preserve"> IFERROR(Abstract!$C$8+ (Abstract!$D$8 * D61),-8888)</f>
        <v>-9.1777500000000019E-3</v>
      </c>
      <c r="F61" s="50">
        <f>IF(D61&gt;Abstract!$E$8,E61,0)</f>
        <v>0</v>
      </c>
      <c r="G61" s="50">
        <f t="shared" si="0"/>
        <v>4.0802500000000005E-3</v>
      </c>
      <c r="H61" s="50">
        <f>IFERROR(Abstract!$C$9+(Abstract!$D$9*D61),-8888)</f>
        <v>5.7213949999999989E-4</v>
      </c>
      <c r="I61" s="50">
        <f>IF(D61&gt;Abstract!$E$9,H61,0)</f>
        <v>5.7213949999999989E-4</v>
      </c>
      <c r="J61" s="36">
        <f t="shared" si="1"/>
        <v>1.7792797000000003E-2</v>
      </c>
      <c r="K61" s="36">
        <f>IFERROR(IF(G61&gt;1, Abstract!$C$10+(Abstract!$D$10*D61),0),-8888)</f>
        <v>0</v>
      </c>
      <c r="L61" s="36">
        <f>IF(D61&gt;Abstract!$E$10,K61,0)</f>
        <v>0</v>
      </c>
      <c r="M61" s="54">
        <f>IF(A61&lt;=Fenologia_Olea_europaea!$F$3,L61,SUM(L61,M60))</f>
        <v>0</v>
      </c>
      <c r="N61">
        <f t="shared" si="2"/>
        <v>57</v>
      </c>
    </row>
    <row r="62" spans="1:14" x14ac:dyDescent="0.3">
      <c r="A62" s="44">
        <f>Fenologia_Olea_europaea!A60</f>
        <v>43888</v>
      </c>
      <c r="B62" s="2">
        <v>11.72</v>
      </c>
      <c r="C62" s="2">
        <v>3.3450000000000002</v>
      </c>
      <c r="D62" s="38">
        <f>IF(Fenologia_Olea_europaea!B60="",0,Fenologia_Olea_europaea!B60)</f>
        <v>7.5325000000000006</v>
      </c>
      <c r="E62" s="50">
        <f xml:space="preserve"> IFERROR(Abstract!$C$8+ (Abstract!$D$8 * D62),-8888)</f>
        <v>-5.4362500000000001E-3</v>
      </c>
      <c r="F62" s="50">
        <f>IF(D62&gt;Abstract!$E$8,E62,0)</f>
        <v>0</v>
      </c>
      <c r="G62" s="50">
        <f t="shared" si="0"/>
        <v>4.0802500000000005E-3</v>
      </c>
      <c r="H62" s="50">
        <f>IFERROR(Abstract!$C$9+(Abstract!$D$9*D62),-8888)</f>
        <v>1.4027525000000008E-3</v>
      </c>
      <c r="I62" s="50">
        <f>IF(D62&gt;Abstract!$E$9,H62,0)</f>
        <v>1.4027525000000008E-3</v>
      </c>
      <c r="J62" s="36">
        <f t="shared" si="1"/>
        <v>1.9195549500000002E-2</v>
      </c>
      <c r="K62" s="36">
        <f>IFERROR(IF(G62&gt;1, Abstract!$C$10+(Abstract!$D$10*D62),0),-8888)</f>
        <v>0</v>
      </c>
      <c r="L62" s="36">
        <f>IF(D62&gt;Abstract!$E$10,K62,0)</f>
        <v>0</v>
      </c>
      <c r="M62" s="54">
        <f>IF(A62&lt;=Fenologia_Olea_europaea!$F$3,L62,SUM(L62,M61))</f>
        <v>0</v>
      </c>
      <c r="N62">
        <f t="shared" si="2"/>
        <v>58</v>
      </c>
    </row>
    <row r="63" spans="1:14" x14ac:dyDescent="0.3">
      <c r="A63" s="44">
        <f>Fenologia_Olea_europaea!A61</f>
        <v>43889</v>
      </c>
      <c r="B63" s="2">
        <v>12.57</v>
      </c>
      <c r="C63" s="2">
        <v>2.0289999999999999</v>
      </c>
      <c r="D63" s="38">
        <f>IF(Fenologia_Olea_europaea!B61="",0,Fenologia_Olea_europaea!B61)</f>
        <v>7.2995000000000001</v>
      </c>
      <c r="E63" s="50">
        <f xml:space="preserve"> IFERROR(Abstract!$C$8+ (Abstract!$D$8 * D63),-8888)</f>
        <v>-6.2517500000000004E-3</v>
      </c>
      <c r="F63" s="50">
        <f>IF(D63&gt;Abstract!$E$8,E63,0)</f>
        <v>0</v>
      </c>
      <c r="G63" s="50">
        <f t="shared" si="0"/>
        <v>4.0802500000000005E-3</v>
      </c>
      <c r="H63" s="50">
        <f>IFERROR(Abstract!$C$9+(Abstract!$D$9*D63),-8888)</f>
        <v>1.2217115000000001E-3</v>
      </c>
      <c r="I63" s="50">
        <f>IF(D63&gt;Abstract!$E$9,H63,0)</f>
        <v>1.2217115000000001E-3</v>
      </c>
      <c r="J63" s="36">
        <f t="shared" si="1"/>
        <v>2.0417261000000003E-2</v>
      </c>
      <c r="K63" s="36">
        <f>IFERROR(IF(G63&gt;1, Abstract!$C$10+(Abstract!$D$10*D63),0),-8888)</f>
        <v>0</v>
      </c>
      <c r="L63" s="36">
        <f>IF(D63&gt;Abstract!$E$10,K63,0)</f>
        <v>0</v>
      </c>
      <c r="M63" s="54">
        <f>IF(A63&lt;=Fenologia_Olea_europaea!$F$3,L63,SUM(L63,M62))</f>
        <v>0</v>
      </c>
      <c r="N63">
        <f t="shared" si="2"/>
        <v>59</v>
      </c>
    </row>
    <row r="64" spans="1:14" x14ac:dyDescent="0.3">
      <c r="A64" s="44">
        <f>Fenologia_Olea_europaea!A62</f>
        <v>43891</v>
      </c>
      <c r="B64" s="2">
        <v>9.8800000000000008</v>
      </c>
      <c r="C64" s="2">
        <v>5.2590000000000003</v>
      </c>
      <c r="D64" s="38">
        <f>IF(Fenologia_Olea_europaea!B62="",0,Fenologia_Olea_europaea!B62)</f>
        <v>7.5695000000000006</v>
      </c>
      <c r="E64" s="50">
        <f xml:space="preserve"> IFERROR(Abstract!$C$8+ (Abstract!$D$8 * D64),-8888)</f>
        <v>-5.306749999999999E-3</v>
      </c>
      <c r="F64" s="50">
        <f>IF(D64&gt;Abstract!$E$8,E64,0)</f>
        <v>0</v>
      </c>
      <c r="G64" s="50">
        <f t="shared" si="0"/>
        <v>4.0802500000000005E-3</v>
      </c>
      <c r="H64" s="50">
        <f>IFERROR(Abstract!$C$9+(Abstract!$D$9*D64),-8888)</f>
        <v>1.4315015000000006E-3</v>
      </c>
      <c r="I64" s="50">
        <f>IF(D64&gt;Abstract!$E$9,H64,0)</f>
        <v>1.4315015000000006E-3</v>
      </c>
      <c r="J64" s="36">
        <f t="shared" si="1"/>
        <v>2.1848762500000004E-2</v>
      </c>
      <c r="K64" s="36">
        <f>IFERROR(IF(G64&gt;1, Abstract!$C$10+(Abstract!$D$10*D64),0),-8888)</f>
        <v>0</v>
      </c>
      <c r="L64" s="36">
        <f>IF(D64&gt;Abstract!$E$10,K64,0)</f>
        <v>0</v>
      </c>
      <c r="M64" s="54">
        <f>IF(A64&lt;=Fenologia_Olea_europaea!$F$3,L64,SUM(L64,M63))</f>
        <v>0</v>
      </c>
      <c r="N64">
        <f t="shared" si="2"/>
        <v>60</v>
      </c>
    </row>
    <row r="65" spans="1:14" x14ac:dyDescent="0.3">
      <c r="A65" s="44">
        <f>Fenologia_Olea_europaea!A63</f>
        <v>43892</v>
      </c>
      <c r="B65" s="2">
        <v>12.05</v>
      </c>
      <c r="C65" s="2">
        <v>2.4580000000000002</v>
      </c>
      <c r="D65" s="38">
        <f>IF(Fenologia_Olea_europaea!B63="",0,Fenologia_Olea_europaea!B63)</f>
        <v>7.2540000000000004</v>
      </c>
      <c r="E65" s="50">
        <f xml:space="preserve"> IFERROR(Abstract!$C$8+ (Abstract!$D$8 * D65),-8888)</f>
        <v>-6.411E-3</v>
      </c>
      <c r="F65" s="50">
        <f>IF(D65&gt;Abstract!$E$8,E65,0)</f>
        <v>0</v>
      </c>
      <c r="G65" s="50">
        <f t="shared" si="0"/>
        <v>4.0802500000000005E-3</v>
      </c>
      <c r="H65" s="50">
        <f>IFERROR(Abstract!$C$9+(Abstract!$D$9*D65),-8888)</f>
        <v>1.1863580000000002E-3</v>
      </c>
      <c r="I65" s="50">
        <f>IF(D65&gt;Abstract!$E$9,H65,0)</f>
        <v>1.1863580000000002E-3</v>
      </c>
      <c r="J65" s="36">
        <f t="shared" si="1"/>
        <v>2.3035120500000006E-2</v>
      </c>
      <c r="K65" s="36">
        <f>IFERROR(IF(G65&gt;1, Abstract!$C$10+(Abstract!$D$10*D65),0),-8888)</f>
        <v>0</v>
      </c>
      <c r="L65" s="36">
        <f>IF(D65&gt;Abstract!$E$10,K65,0)</f>
        <v>0</v>
      </c>
      <c r="M65" s="54">
        <f>IF(A65&lt;=Fenologia_Olea_europaea!$F$3,L65,SUM(L65,M64))</f>
        <v>0</v>
      </c>
      <c r="N65">
        <f t="shared" si="2"/>
        <v>61</v>
      </c>
    </row>
    <row r="66" spans="1:14" x14ac:dyDescent="0.3">
      <c r="A66" s="44">
        <f>Fenologia_Olea_europaea!A64</f>
        <v>43893</v>
      </c>
      <c r="B66" s="2">
        <v>14.55</v>
      </c>
      <c r="C66" s="2">
        <v>1.143</v>
      </c>
      <c r="D66" s="38">
        <f>IF(Fenologia_Olea_europaea!B64="",0,Fenologia_Olea_europaea!B64)</f>
        <v>7.8465000000000007</v>
      </c>
      <c r="E66" s="50">
        <f xml:space="preserve"> IFERROR(Abstract!$C$8+ (Abstract!$D$8 * D66),-8888)</f>
        <v>-4.3372499999999974E-3</v>
      </c>
      <c r="F66" s="50">
        <f>IF(D66&gt;Abstract!$E$8,E66,0)</f>
        <v>0</v>
      </c>
      <c r="G66" s="50">
        <f t="shared" si="0"/>
        <v>4.0802500000000005E-3</v>
      </c>
      <c r="H66" s="50">
        <f>IFERROR(Abstract!$C$9+(Abstract!$D$9*D66),-8888)</f>
        <v>1.6467305000000005E-3</v>
      </c>
      <c r="I66" s="50">
        <f>IF(D66&gt;Abstract!$E$9,H66,0)</f>
        <v>1.6467305000000005E-3</v>
      </c>
      <c r="J66" s="36">
        <f t="shared" si="1"/>
        <v>2.4681851000000005E-2</v>
      </c>
      <c r="K66" s="36">
        <f>IFERROR(IF(G66&gt;1, Abstract!$C$10+(Abstract!$D$10*D66),0),-8888)</f>
        <v>0</v>
      </c>
      <c r="L66" s="36">
        <f>IF(D66&gt;Abstract!$E$10,K66,0)</f>
        <v>0</v>
      </c>
      <c r="M66" s="54">
        <f>IF(A66&lt;=Fenologia_Olea_europaea!$F$3,L66,SUM(L66,M65))</f>
        <v>0</v>
      </c>
      <c r="N66">
        <f t="shared" si="2"/>
        <v>62</v>
      </c>
    </row>
    <row r="67" spans="1:14" x14ac:dyDescent="0.3">
      <c r="A67" s="44">
        <f>Fenologia_Olea_europaea!A65</f>
        <v>43894</v>
      </c>
      <c r="B67" s="2">
        <v>13.03</v>
      </c>
      <c r="C67" s="2">
        <v>-1.2629999999999999</v>
      </c>
      <c r="D67" s="38">
        <f>IF(Fenologia_Olea_europaea!B65="",0,Fenologia_Olea_europaea!B65)</f>
        <v>5.8834999999999997</v>
      </c>
      <c r="E67" s="50">
        <f xml:space="preserve"> IFERROR(Abstract!$C$8+ (Abstract!$D$8 * D67),-8888)</f>
        <v>-1.1207750000000002E-2</v>
      </c>
      <c r="F67" s="50">
        <f>IF(D67&gt;Abstract!$E$8,E67,0)</f>
        <v>0</v>
      </c>
      <c r="G67" s="50">
        <f t="shared" si="0"/>
        <v>4.0802500000000005E-3</v>
      </c>
      <c r="H67" s="50">
        <f>IFERROR(Abstract!$C$9+(Abstract!$D$9*D67),-8888)</f>
        <v>1.2147949999999959E-4</v>
      </c>
      <c r="I67" s="50">
        <f>IF(D67&gt;Abstract!$E$9,H67,0)</f>
        <v>1.2147949999999959E-4</v>
      </c>
      <c r="J67" s="36">
        <f t="shared" si="1"/>
        <v>2.4803330500000005E-2</v>
      </c>
      <c r="K67" s="36">
        <f>IFERROR(IF(G67&gt;1, Abstract!$C$10+(Abstract!$D$10*D67),0),-8888)</f>
        <v>0</v>
      </c>
      <c r="L67" s="36">
        <f>IF(D67&gt;Abstract!$E$10,K67,0)</f>
        <v>0</v>
      </c>
      <c r="M67" s="54">
        <f>IF(A67&lt;=Fenologia_Olea_europaea!$F$3,L67,SUM(L67,M66))</f>
        <v>0</v>
      </c>
      <c r="N67">
        <f t="shared" si="2"/>
        <v>63</v>
      </c>
    </row>
    <row r="68" spans="1:14" x14ac:dyDescent="0.3">
      <c r="A68" s="44">
        <f>Fenologia_Olea_europaea!A66</f>
        <v>43895</v>
      </c>
      <c r="B68" s="2">
        <v>13.92</v>
      </c>
      <c r="C68" s="2">
        <v>9.15</v>
      </c>
      <c r="D68" s="38">
        <f>IF(Fenologia_Olea_europaea!B66="",0,Fenologia_Olea_europaea!B66)</f>
        <v>11.535</v>
      </c>
      <c r="E68" s="50">
        <f xml:space="preserve"> IFERROR(Abstract!$C$8+ (Abstract!$D$8 * D68),-8888)</f>
        <v>8.5724999999999968E-3</v>
      </c>
      <c r="F68" s="50">
        <f>IF(D68&gt;Abstract!$E$8,E68,0)</f>
        <v>8.5724999999999968E-3</v>
      </c>
      <c r="G68" s="50">
        <f t="shared" si="0"/>
        <v>1.2652749999999997E-2</v>
      </c>
      <c r="H68" s="50">
        <f>IFERROR(Abstract!$C$9+(Abstract!$D$9*D68),-8888)</f>
        <v>4.5126949999999997E-3</v>
      </c>
      <c r="I68" s="50">
        <f>IF(D68&gt;Abstract!$E$9,H68,0)</f>
        <v>4.5126949999999997E-3</v>
      </c>
      <c r="J68" s="36">
        <f t="shared" si="1"/>
        <v>2.9316025500000006E-2</v>
      </c>
      <c r="K68" s="36">
        <f>IFERROR(IF(G68&gt;1, Abstract!$C$10+(Abstract!$D$10*D68),0),-8888)</f>
        <v>0</v>
      </c>
      <c r="L68" s="36">
        <f>IF(D68&gt;Abstract!$E$10,K68,0)</f>
        <v>0</v>
      </c>
      <c r="M68" s="54">
        <f>IF(A68&lt;=Fenologia_Olea_europaea!$F$3,L68,SUM(L68,M67))</f>
        <v>0</v>
      </c>
      <c r="N68">
        <f t="shared" si="2"/>
        <v>64</v>
      </c>
    </row>
    <row r="69" spans="1:14" x14ac:dyDescent="0.3">
      <c r="A69" s="44">
        <f>Fenologia_Olea_europaea!A67</f>
        <v>43896</v>
      </c>
      <c r="B69" s="2">
        <v>18.47</v>
      </c>
      <c r="C69" s="2">
        <v>8.9499999999999993</v>
      </c>
      <c r="D69" s="38">
        <f>IF(Fenologia_Olea_europaea!B67="",0,Fenologia_Olea_europaea!B67)</f>
        <v>13.709999999999999</v>
      </c>
      <c r="E69" s="50">
        <f xml:space="preserve"> IFERROR(Abstract!$C$8+ (Abstract!$D$8 * D69),-8888)</f>
        <v>1.6184999999999998E-2</v>
      </c>
      <c r="F69" s="50">
        <f>IF(D69&gt;Abstract!$E$8,E69,0)</f>
        <v>1.6184999999999998E-2</v>
      </c>
      <c r="G69" s="50">
        <f t="shared" si="0"/>
        <v>2.8837749999999995E-2</v>
      </c>
      <c r="H69" s="50">
        <f>IFERROR(Abstract!$C$9+(Abstract!$D$9*D69),-8888)</f>
        <v>6.2026699999999995E-3</v>
      </c>
      <c r="I69" s="50">
        <f>IF(D69&gt;Abstract!$E$9,H69,0)</f>
        <v>6.2026699999999995E-3</v>
      </c>
      <c r="J69" s="36">
        <f t="shared" si="1"/>
        <v>3.5518695500000003E-2</v>
      </c>
      <c r="K69" s="36">
        <f>IFERROR(IF(G69&gt;1, Abstract!$C$10+(Abstract!$D$10*D69),0),-8888)</f>
        <v>0</v>
      </c>
      <c r="L69" s="36">
        <f>IF(D69&gt;Abstract!$E$10,K69,0)</f>
        <v>0</v>
      </c>
      <c r="M69" s="54">
        <f>IF(A69&lt;=Fenologia_Olea_europaea!$F$3,L69,SUM(L69,M68))</f>
        <v>0</v>
      </c>
      <c r="N69">
        <f t="shared" si="2"/>
        <v>65</v>
      </c>
    </row>
    <row r="70" spans="1:14" x14ac:dyDescent="0.3">
      <c r="A70" s="44">
        <f>Fenologia_Olea_europaea!A68</f>
        <v>43897</v>
      </c>
      <c r="B70" s="2">
        <v>19.68</v>
      </c>
      <c r="C70" s="2">
        <v>11.42</v>
      </c>
      <c r="D70" s="38">
        <f>IF(Fenologia_Olea_europaea!B68="",0,Fenologia_Olea_europaea!B68)</f>
        <v>15.55</v>
      </c>
      <c r="E70" s="50">
        <f xml:space="preserve"> IFERROR(Abstract!$C$8+ (Abstract!$D$8 * D70),-8888)</f>
        <v>2.2624999999999999E-2</v>
      </c>
      <c r="F70" s="50">
        <f>IF(D70&gt;Abstract!$E$8,E70,0)</f>
        <v>2.2624999999999999E-2</v>
      </c>
      <c r="G70" s="50">
        <f t="shared" si="0"/>
        <v>5.1462749999999995E-2</v>
      </c>
      <c r="H70" s="50">
        <f>IFERROR(Abstract!$C$9+(Abstract!$D$9*D70),-8888)</f>
        <v>7.6323500000000004E-3</v>
      </c>
      <c r="I70" s="50">
        <f>IF(D70&gt;Abstract!$E$9,H70,0)</f>
        <v>7.6323500000000004E-3</v>
      </c>
      <c r="J70" s="36">
        <f t="shared" si="1"/>
        <v>4.3151045500000006E-2</v>
      </c>
      <c r="K70" s="36">
        <f>IFERROR(IF(G70&gt;1, Abstract!$C$10+(Abstract!$D$10*D70),0),-8888)</f>
        <v>0</v>
      </c>
      <c r="L70" s="36">
        <f>IF(D70&gt;Abstract!$E$10,K70,0)</f>
        <v>0</v>
      </c>
      <c r="M70" s="54">
        <f>IF(A70&lt;=Fenologia_Olea_europaea!$F$3,L70,SUM(L70,M69))</f>
        <v>0</v>
      </c>
      <c r="N70">
        <f t="shared" si="2"/>
        <v>66</v>
      </c>
    </row>
    <row r="71" spans="1:14" x14ac:dyDescent="0.3">
      <c r="A71" s="44">
        <f>Fenologia_Olea_europaea!A69</f>
        <v>43898</v>
      </c>
      <c r="B71" s="2">
        <v>18.86</v>
      </c>
      <c r="C71" s="2">
        <v>11.98</v>
      </c>
      <c r="D71" s="38">
        <f>IF(Fenologia_Olea_europaea!B69="",0,Fenologia_Olea_europaea!B69)</f>
        <v>15.42</v>
      </c>
      <c r="E71" s="50">
        <f xml:space="preserve"> IFERROR(Abstract!$C$8+ (Abstract!$D$8 * D71),-8888)</f>
        <v>2.2170000000000002E-2</v>
      </c>
      <c r="F71" s="50">
        <f>IF(D71&gt;Abstract!$E$8,E71,0)</f>
        <v>2.2170000000000002E-2</v>
      </c>
      <c r="G71" s="50">
        <f t="shared" ref="G71:G134" si="3">IF(A71&lt;=$E$2,F71,SUM(F71,G70))</f>
        <v>7.3632749999999997E-2</v>
      </c>
      <c r="H71" s="50">
        <f>IFERROR(Abstract!$C$9+(Abstract!$D$9*D71),-8888)</f>
        <v>7.5313400000000001E-3</v>
      </c>
      <c r="I71" s="50">
        <f>IF(D71&gt;Abstract!$E$9,H71,0)</f>
        <v>7.5313400000000001E-3</v>
      </c>
      <c r="J71" s="36">
        <f t="shared" ref="J71:J134" si="4">IF(A71&lt;=$E$2,I71,SUM(I71,J70))</f>
        <v>5.0682385500000003E-2</v>
      </c>
      <c r="K71" s="36">
        <f>IFERROR(IF(G71&gt;1, Abstract!$C$10+(Abstract!$D$10*D71),0),-8888)</f>
        <v>0</v>
      </c>
      <c r="L71" s="36">
        <f>IF(D71&gt;Abstract!$E$10,K71,0)</f>
        <v>0</v>
      </c>
      <c r="M71" s="54">
        <f>IF(A71&lt;=Fenologia_Olea_europaea!$F$3,L71,SUM(L71,M70))</f>
        <v>0</v>
      </c>
      <c r="N71">
        <f t="shared" ref="N71:N134" si="5">N70+1</f>
        <v>67</v>
      </c>
    </row>
    <row r="72" spans="1:14" x14ac:dyDescent="0.3">
      <c r="A72" s="44">
        <f>Fenologia_Olea_europaea!A70</f>
        <v>43899</v>
      </c>
      <c r="B72" s="2">
        <v>19.88</v>
      </c>
      <c r="C72" s="2">
        <v>12.34</v>
      </c>
      <c r="D72" s="38">
        <f>IF(Fenologia_Olea_europaea!B70="",0,Fenologia_Olea_europaea!B70)</f>
        <v>16.11</v>
      </c>
      <c r="E72" s="50">
        <f xml:space="preserve"> IFERROR(Abstract!$C$8+ (Abstract!$D$8 * D72),-8888)</f>
        <v>2.4584999999999996E-2</v>
      </c>
      <c r="F72" s="50">
        <f>IF(D72&gt;Abstract!$E$8,E72,0)</f>
        <v>2.4584999999999996E-2</v>
      </c>
      <c r="G72" s="50">
        <f t="shared" si="3"/>
        <v>9.8217749999999993E-2</v>
      </c>
      <c r="H72" s="50">
        <f>IFERROR(Abstract!$C$9+(Abstract!$D$9*D72),-8888)</f>
        <v>8.0674700000000002E-3</v>
      </c>
      <c r="I72" s="50">
        <f>IF(D72&gt;Abstract!$E$9,H72,0)</f>
        <v>8.0674700000000002E-3</v>
      </c>
      <c r="J72" s="36">
        <f t="shared" si="4"/>
        <v>5.8749855500000003E-2</v>
      </c>
      <c r="K72" s="36">
        <f>IFERROR(IF(G72&gt;1, Abstract!$C$10+(Abstract!$D$10*D72),0),-8888)</f>
        <v>0</v>
      </c>
      <c r="L72" s="36">
        <f>IF(D72&gt;Abstract!$E$10,K72,0)</f>
        <v>0</v>
      </c>
      <c r="M72" s="54">
        <f>IF(A72&lt;=Fenologia_Olea_europaea!$F$3,L72,SUM(L72,M71))</f>
        <v>0</v>
      </c>
      <c r="N72">
        <f t="shared" si="5"/>
        <v>68</v>
      </c>
    </row>
    <row r="73" spans="1:14" x14ac:dyDescent="0.3">
      <c r="A73" s="44">
        <f>Fenologia_Olea_europaea!A71</f>
        <v>43900</v>
      </c>
      <c r="B73" s="2">
        <v>17.850000000000001</v>
      </c>
      <c r="C73" s="2">
        <v>7.99</v>
      </c>
      <c r="D73" s="38">
        <f>IF(Fenologia_Olea_europaea!B71="",0,Fenologia_Olea_europaea!B71)</f>
        <v>12.920000000000002</v>
      </c>
      <c r="E73" s="50">
        <f xml:space="preserve"> IFERROR(Abstract!$C$8+ (Abstract!$D$8 * D73),-8888)</f>
        <v>1.3420000000000008E-2</v>
      </c>
      <c r="F73" s="50">
        <f>IF(D73&gt;Abstract!$E$8,E73,0)</f>
        <v>1.3420000000000008E-2</v>
      </c>
      <c r="G73" s="50">
        <f t="shared" si="3"/>
        <v>0.11163775000000001</v>
      </c>
      <c r="H73" s="50">
        <f>IFERROR(Abstract!$C$9+(Abstract!$D$9*D73),-8888)</f>
        <v>5.588840000000002E-3</v>
      </c>
      <c r="I73" s="50">
        <f>IF(D73&gt;Abstract!$E$9,H73,0)</f>
        <v>5.588840000000002E-3</v>
      </c>
      <c r="J73" s="36">
        <f t="shared" si="4"/>
        <v>6.4338695500000001E-2</v>
      </c>
      <c r="K73" s="36">
        <f>IFERROR(IF(G73&gt;1, Abstract!$C$10+(Abstract!$D$10*D73),0),-8888)</f>
        <v>0</v>
      </c>
      <c r="L73" s="36">
        <f>IF(D73&gt;Abstract!$E$10,K73,0)</f>
        <v>0</v>
      </c>
      <c r="M73" s="54">
        <f>IF(A73&lt;=Fenologia_Olea_europaea!$F$3,L73,SUM(L73,M72))</f>
        <v>0</v>
      </c>
      <c r="N73">
        <f t="shared" si="5"/>
        <v>69</v>
      </c>
    </row>
    <row r="74" spans="1:14" s="41" customFormat="1" x14ac:dyDescent="0.3">
      <c r="A74" s="44">
        <f>Fenologia_Olea_europaea!A72</f>
        <v>43901</v>
      </c>
      <c r="B74" s="40">
        <v>17.02</v>
      </c>
      <c r="C74" s="40">
        <v>8.69</v>
      </c>
      <c r="D74" s="38">
        <f>IF(Fenologia_Olea_europaea!B72="",0,Fenologia_Olea_europaea!B72)</f>
        <v>12.855</v>
      </c>
      <c r="E74" s="50">
        <f xml:space="preserve"> IFERROR(Abstract!$C$8+ (Abstract!$D$8 * D74),-8888)</f>
        <v>1.3192500000000003E-2</v>
      </c>
      <c r="F74" s="50">
        <f>IF(D74&gt;Abstract!$E$8,E74,0)</f>
        <v>1.3192500000000003E-2</v>
      </c>
      <c r="G74" s="50">
        <f t="shared" si="3"/>
        <v>0.12483025</v>
      </c>
      <c r="H74" s="50">
        <f>IFERROR(Abstract!$C$9+(Abstract!$D$9*D74),-8888)</f>
        <v>5.538335000000001E-3</v>
      </c>
      <c r="I74" s="50">
        <f>IF(D74&gt;Abstract!$E$9,H74,0)</f>
        <v>5.538335000000001E-3</v>
      </c>
      <c r="J74" s="36">
        <f t="shared" si="4"/>
        <v>6.9877030500000006E-2</v>
      </c>
      <c r="K74" s="36">
        <f>IFERROR(IF(G74&gt;1, Abstract!$C$10+(Abstract!$D$10*D74),0),-8888)</f>
        <v>0</v>
      </c>
      <c r="L74" s="36">
        <f>IF(D74&gt;Abstract!$E$10,K74,0)</f>
        <v>0</v>
      </c>
      <c r="M74" s="54">
        <f>IF(A74&lt;=Fenologia_Olea_europaea!$F$3,L74,SUM(L74,M73))</f>
        <v>0</v>
      </c>
      <c r="N74">
        <f t="shared" si="5"/>
        <v>70</v>
      </c>
    </row>
    <row r="75" spans="1:14" x14ac:dyDescent="0.3">
      <c r="A75" s="44">
        <f>Fenologia_Olea_europaea!A73</f>
        <v>43902</v>
      </c>
      <c r="B75" s="2">
        <v>15.44</v>
      </c>
      <c r="C75" s="2">
        <v>7.6</v>
      </c>
      <c r="D75" s="38">
        <f>IF(Fenologia_Olea_europaea!B73="",0,Fenologia_Olea_europaea!B73)</f>
        <v>11.52</v>
      </c>
      <c r="E75" s="50">
        <f xml:space="preserve"> IFERROR(Abstract!$C$8+ (Abstract!$D$8 * D75),-8888)</f>
        <v>8.5199999999999998E-3</v>
      </c>
      <c r="F75" s="50">
        <f>IF(D75&gt;Abstract!$E$8,E75,0)</f>
        <v>8.5199999999999998E-3</v>
      </c>
      <c r="G75" s="50">
        <f t="shared" si="3"/>
        <v>0.13335025</v>
      </c>
      <c r="H75" s="50">
        <f>IFERROR(Abstract!$C$9+(Abstract!$D$9*D75),-8888)</f>
        <v>4.5010400000000004E-3</v>
      </c>
      <c r="I75" s="50">
        <f>IF(D75&gt;Abstract!$E$9,H75,0)</f>
        <v>4.5010400000000004E-3</v>
      </c>
      <c r="J75" s="36">
        <f t="shared" si="4"/>
        <v>7.4378070500000004E-2</v>
      </c>
      <c r="K75" s="36">
        <f>IFERROR(IF(G75&gt;1, Abstract!$C$10+(Abstract!$D$10*D75),0),-8888)</f>
        <v>0</v>
      </c>
      <c r="L75" s="36">
        <f>IF(D75&gt;Abstract!$E$10,K75,0)</f>
        <v>0</v>
      </c>
      <c r="M75" s="54">
        <f>IF(A75&lt;=Fenologia_Olea_europaea!$F$3,L75,SUM(L75,M74))</f>
        <v>0</v>
      </c>
      <c r="N75">
        <f t="shared" si="5"/>
        <v>71</v>
      </c>
    </row>
    <row r="76" spans="1:14" x14ac:dyDescent="0.3">
      <c r="A76" s="44">
        <f>Fenologia_Olea_europaea!A74</f>
        <v>43903</v>
      </c>
      <c r="B76" s="2">
        <v>11.07</v>
      </c>
      <c r="C76" s="2">
        <v>4.4660000000000002</v>
      </c>
      <c r="D76" s="38">
        <f>IF(Fenologia_Olea_europaea!B74="",0,Fenologia_Olea_europaea!B74)</f>
        <v>7.7680000000000007</v>
      </c>
      <c r="E76" s="50">
        <f xml:space="preserve"> IFERROR(Abstract!$C$8+ (Abstract!$D$8 * D76),-8888)</f>
        <v>-4.611999999999998E-3</v>
      </c>
      <c r="F76" s="50">
        <f>IF(D76&gt;Abstract!$E$8,E76,0)</f>
        <v>0</v>
      </c>
      <c r="G76" s="50">
        <f t="shared" si="3"/>
        <v>0.13335025</v>
      </c>
      <c r="H76" s="50">
        <f>IFERROR(Abstract!$C$9+(Abstract!$D$9*D76),-8888)</f>
        <v>1.5857360000000008E-3</v>
      </c>
      <c r="I76" s="50">
        <f>IF(D76&gt;Abstract!$E$9,H76,0)</f>
        <v>1.5857360000000008E-3</v>
      </c>
      <c r="J76" s="36">
        <f t="shared" si="4"/>
        <v>7.5963806500000008E-2</v>
      </c>
      <c r="K76" s="36">
        <f>IFERROR(IF(G76&gt;1, Abstract!$C$10+(Abstract!$D$10*D76),0),-8888)</f>
        <v>0</v>
      </c>
      <c r="L76" s="36">
        <f>IF(D76&gt;Abstract!$E$10,K76,0)</f>
        <v>0</v>
      </c>
      <c r="M76" s="54">
        <f>IF(A76&lt;=Fenologia_Olea_europaea!$F$3,L76,SUM(L76,M75))</f>
        <v>0</v>
      </c>
      <c r="N76">
        <f t="shared" si="5"/>
        <v>72</v>
      </c>
    </row>
    <row r="77" spans="1:14" x14ac:dyDescent="0.3">
      <c r="A77" s="44">
        <f>Fenologia_Olea_europaea!A75</f>
        <v>43904</v>
      </c>
      <c r="B77" s="2">
        <v>7.64</v>
      </c>
      <c r="C77" s="2">
        <v>2.9489999999999998</v>
      </c>
      <c r="D77" s="38">
        <f>IF(Fenologia_Olea_europaea!B75="",0,Fenologia_Olea_europaea!B75)</f>
        <v>5.2944999999999993</v>
      </c>
      <c r="E77" s="50">
        <f xml:space="preserve"> IFERROR(Abstract!$C$8+ (Abstract!$D$8 * D77),-8888)</f>
        <v>-1.3269250000000003E-2</v>
      </c>
      <c r="F77" s="50">
        <f>IF(D77&gt;Abstract!$E$8,E77,0)</f>
        <v>0</v>
      </c>
      <c r="G77" s="50">
        <f t="shared" si="3"/>
        <v>0.13335025</v>
      </c>
      <c r="H77" s="50">
        <f>IFERROR(Abstract!$C$9+(Abstract!$D$9*D77),-8888)</f>
        <v>-3.3617350000000011E-4</v>
      </c>
      <c r="I77" s="50">
        <f>IF(D77&gt;Abstract!$E$9,H77,0)</f>
        <v>0</v>
      </c>
      <c r="J77" s="36">
        <f t="shared" si="4"/>
        <v>7.5963806500000008E-2</v>
      </c>
      <c r="K77" s="36">
        <f>IFERROR(IF(G77&gt;1, Abstract!$C$10+(Abstract!$D$10*D77),0),-8888)</f>
        <v>0</v>
      </c>
      <c r="L77" s="36">
        <f>IF(D77&gt;Abstract!$E$10,K77,0)</f>
        <v>0</v>
      </c>
      <c r="M77" s="54">
        <f>IF(A77&lt;=Fenologia_Olea_europaea!$F$3,L77,SUM(L77,M76))</f>
        <v>0</v>
      </c>
      <c r="N77">
        <f t="shared" si="5"/>
        <v>73</v>
      </c>
    </row>
    <row r="78" spans="1:14" x14ac:dyDescent="0.3">
      <c r="A78" s="44">
        <f>Fenologia_Olea_europaea!A76</f>
        <v>43905</v>
      </c>
      <c r="B78" s="2">
        <v>8.0299999999999994</v>
      </c>
      <c r="C78" s="2">
        <v>-0.377</v>
      </c>
      <c r="D78" s="38">
        <f>IF(Fenologia_Olea_europaea!B76="",0,Fenologia_Olea_europaea!B76)</f>
        <v>3.8264999999999998</v>
      </c>
      <c r="E78" s="50">
        <f xml:space="preserve"> IFERROR(Abstract!$C$8+ (Abstract!$D$8 * D78),-8888)</f>
        <v>-1.840725E-2</v>
      </c>
      <c r="F78" s="50">
        <f>IF(D78&gt;Abstract!$E$8,E78,0)</f>
        <v>0</v>
      </c>
      <c r="G78" s="50">
        <f t="shared" si="3"/>
        <v>0.13335025</v>
      </c>
      <c r="H78" s="50">
        <f>IFERROR(Abstract!$C$9+(Abstract!$D$9*D78),-8888)</f>
        <v>-1.4768095000000001E-3</v>
      </c>
      <c r="I78" s="50">
        <f>IF(D78&gt;Abstract!$E$9,H78,0)</f>
        <v>0</v>
      </c>
      <c r="J78" s="36">
        <f t="shared" si="4"/>
        <v>7.5963806500000008E-2</v>
      </c>
      <c r="K78" s="36">
        <f>IFERROR(IF(G78&gt;1, Abstract!$C$10+(Abstract!$D$10*D78),0),-8888)</f>
        <v>0</v>
      </c>
      <c r="L78" s="36">
        <f>IF(D78&gt;Abstract!$E$10,K78,0)</f>
        <v>0</v>
      </c>
      <c r="M78" s="54">
        <f>IF(A78&lt;=Fenologia_Olea_europaea!$F$3,L78,SUM(L78,M77))</f>
        <v>0</v>
      </c>
      <c r="N78">
        <f t="shared" si="5"/>
        <v>74</v>
      </c>
    </row>
    <row r="79" spans="1:14" x14ac:dyDescent="0.3">
      <c r="A79" s="44">
        <f>Fenologia_Olea_europaea!A77</f>
        <v>43906</v>
      </c>
      <c r="B79" s="2">
        <v>11.02</v>
      </c>
      <c r="C79" s="2">
        <v>-2.9750000000000001</v>
      </c>
      <c r="D79" s="38">
        <f>IF(Fenologia_Olea_europaea!B77="",0,Fenologia_Olea_europaea!B77)</f>
        <v>4.0225</v>
      </c>
      <c r="E79" s="50">
        <f xml:space="preserve"> IFERROR(Abstract!$C$8+ (Abstract!$D$8 * D79),-8888)</f>
        <v>-1.7721250000000001E-2</v>
      </c>
      <c r="F79" s="50">
        <f>IF(D79&gt;Abstract!$E$8,E79,0)</f>
        <v>0</v>
      </c>
      <c r="G79" s="50">
        <f t="shared" si="3"/>
        <v>0.13335025</v>
      </c>
      <c r="H79" s="50">
        <f>IFERROR(Abstract!$C$9+(Abstract!$D$9*D79),-8888)</f>
        <v>-1.3245175000000001E-3</v>
      </c>
      <c r="I79" s="50">
        <f>IF(D79&gt;Abstract!$E$9,H79,0)</f>
        <v>0</v>
      </c>
      <c r="J79" s="36">
        <f t="shared" si="4"/>
        <v>7.5963806500000008E-2</v>
      </c>
      <c r="K79" s="36">
        <f>IFERROR(IF(G79&gt;1, Abstract!$C$10+(Abstract!$D$10*D79),0),-8888)</f>
        <v>0</v>
      </c>
      <c r="L79" s="36">
        <f>IF(D79&gt;Abstract!$E$10,K79,0)</f>
        <v>0</v>
      </c>
      <c r="M79" s="54">
        <f>IF(A79&lt;=Fenologia_Olea_europaea!$F$3,L79,SUM(L79,M78))</f>
        <v>0</v>
      </c>
      <c r="N79">
        <f t="shared" si="5"/>
        <v>75</v>
      </c>
    </row>
    <row r="80" spans="1:14" x14ac:dyDescent="0.3">
      <c r="A80" s="44">
        <f>Fenologia_Olea_europaea!A78</f>
        <v>43907</v>
      </c>
      <c r="B80" s="2">
        <v>21.07</v>
      </c>
      <c r="C80" s="2">
        <v>6.9690000000000003</v>
      </c>
      <c r="D80" s="38">
        <f>IF(Fenologia_Olea_europaea!B78="",0,Fenologia_Olea_europaea!B78)</f>
        <v>14.019500000000001</v>
      </c>
      <c r="E80" s="50">
        <f xml:space="preserve"> IFERROR(Abstract!$C$8+ (Abstract!$D$8 * D80),-8888)</f>
        <v>1.7268249999999999E-2</v>
      </c>
      <c r="F80" s="50">
        <f>IF(D80&gt;Abstract!$E$8,E80,0)</f>
        <v>1.7268249999999999E-2</v>
      </c>
      <c r="G80" s="50">
        <f t="shared" si="3"/>
        <v>0.15061849999999999</v>
      </c>
      <c r="H80" s="50">
        <f>IFERROR(Abstract!$C$9+(Abstract!$D$9*D80),-8888)</f>
        <v>6.4431515000000017E-3</v>
      </c>
      <c r="I80" s="50">
        <f>IF(D80&gt;Abstract!$E$9,H80,0)</f>
        <v>6.4431515000000017E-3</v>
      </c>
      <c r="J80" s="36">
        <f t="shared" si="4"/>
        <v>8.2406958000000016E-2</v>
      </c>
      <c r="K80" s="36">
        <f>IFERROR(IF(G80&gt;1, Abstract!$C$10+(Abstract!$D$10*D80),0),-8888)</f>
        <v>0</v>
      </c>
      <c r="L80" s="36">
        <f>IF(D80&gt;Abstract!$E$10,K80,0)</f>
        <v>0</v>
      </c>
      <c r="M80" s="54">
        <f>IF(A80&lt;=Fenologia_Olea_europaea!$F$3,L80,SUM(L80,M79))</f>
        <v>0</v>
      </c>
      <c r="N80">
        <f t="shared" si="5"/>
        <v>76</v>
      </c>
    </row>
    <row r="81" spans="1:14" x14ac:dyDescent="0.3">
      <c r="A81" s="44">
        <f>Fenologia_Olea_europaea!A79</f>
        <v>43908</v>
      </c>
      <c r="B81" s="2">
        <v>17.649999999999999</v>
      </c>
      <c r="C81" s="2">
        <v>6.9029999999999996</v>
      </c>
      <c r="D81" s="38">
        <f>IF(Fenologia_Olea_europaea!B79="",0,Fenologia_Olea_europaea!B79)</f>
        <v>12.276499999999999</v>
      </c>
      <c r="E81" s="50">
        <f xml:space="preserve"> IFERROR(Abstract!$C$8+ (Abstract!$D$8 * D81),-8888)</f>
        <v>1.1167749999999997E-2</v>
      </c>
      <c r="F81" s="50">
        <f>IF(D81&gt;Abstract!$E$8,E81,0)</f>
        <v>1.1167749999999997E-2</v>
      </c>
      <c r="G81" s="50">
        <f t="shared" si="3"/>
        <v>0.16178624999999999</v>
      </c>
      <c r="H81" s="50">
        <f>IFERROR(Abstract!$C$9+(Abstract!$D$9*D81),-8888)</f>
        <v>5.0888404999999996E-3</v>
      </c>
      <c r="I81" s="50">
        <f>IF(D81&gt;Abstract!$E$9,H81,0)</f>
        <v>5.0888404999999996E-3</v>
      </c>
      <c r="J81" s="36">
        <f t="shared" si="4"/>
        <v>8.7495798500000013E-2</v>
      </c>
      <c r="K81" s="36">
        <f>IFERROR(IF(G81&gt;1, Abstract!$C$10+(Abstract!$D$10*D81),0),-8888)</f>
        <v>0</v>
      </c>
      <c r="L81" s="36">
        <f>IF(D81&gt;Abstract!$E$10,K81,0)</f>
        <v>0</v>
      </c>
      <c r="M81" s="54">
        <f>IF(A81&lt;=Fenologia_Olea_europaea!$F$3,L81,SUM(L81,M80))</f>
        <v>0</v>
      </c>
      <c r="N81">
        <f t="shared" si="5"/>
        <v>77</v>
      </c>
    </row>
    <row r="82" spans="1:14" x14ac:dyDescent="0.3">
      <c r="A82" s="44">
        <f>Fenologia_Olea_europaea!A80</f>
        <v>43909</v>
      </c>
      <c r="B82" s="2">
        <v>17.77</v>
      </c>
      <c r="C82" s="2">
        <v>2.0350000000000001</v>
      </c>
      <c r="D82" s="38">
        <f>IF(Fenologia_Olea_europaea!B80="",0,Fenologia_Olea_europaea!B80)</f>
        <v>9.9024999999999999</v>
      </c>
      <c r="E82" s="50">
        <f xml:space="preserve"> IFERROR(Abstract!$C$8+ (Abstract!$D$8 * D82),-8888)</f>
        <v>2.8587500000000002E-3</v>
      </c>
      <c r="F82" s="50">
        <f>IF(D82&gt;Abstract!$E$8,E82,0)</f>
        <v>2.8587500000000002E-3</v>
      </c>
      <c r="G82" s="50">
        <f t="shared" si="3"/>
        <v>0.16464499999999999</v>
      </c>
      <c r="H82" s="50">
        <f>IFERROR(Abstract!$C$9+(Abstract!$D$9*D82),-8888)</f>
        <v>3.2442425000000002E-3</v>
      </c>
      <c r="I82" s="50">
        <f>IF(D82&gt;Abstract!$E$9,H82,0)</f>
        <v>3.2442425000000002E-3</v>
      </c>
      <c r="J82" s="36">
        <f t="shared" si="4"/>
        <v>9.0740041000000007E-2</v>
      </c>
      <c r="K82" s="36">
        <f>IFERROR(IF(G82&gt;1, Abstract!$C$10+(Abstract!$D$10*D82),0),-8888)</f>
        <v>0</v>
      </c>
      <c r="L82" s="36">
        <f>IF(D82&gt;Abstract!$E$10,K82,0)</f>
        <v>0</v>
      </c>
      <c r="M82" s="54">
        <f>IF(A82&lt;=Fenologia_Olea_europaea!$F$3,L82,SUM(L82,M81))</f>
        <v>0</v>
      </c>
      <c r="N82">
        <f t="shared" si="5"/>
        <v>78</v>
      </c>
    </row>
    <row r="83" spans="1:14" x14ac:dyDescent="0.3">
      <c r="A83" s="44">
        <f>Fenologia_Olea_europaea!A81</f>
        <v>43910</v>
      </c>
      <c r="B83" s="2">
        <v>12.71</v>
      </c>
      <c r="C83" s="2">
        <v>4.7969999999999997</v>
      </c>
      <c r="D83" s="38">
        <f>IF(Fenologia_Olea_europaea!B81="",0,Fenologia_Olea_europaea!B81)</f>
        <v>8.7535000000000007</v>
      </c>
      <c r="E83" s="50">
        <f xml:space="preserve"> IFERROR(Abstract!$C$8+ (Abstract!$D$8 * D83),-8888)</f>
        <v>-1.1627499999999971E-3</v>
      </c>
      <c r="F83" s="50">
        <f>IF(D83&gt;Abstract!$E$8,E83,0)</f>
        <v>0</v>
      </c>
      <c r="G83" s="50">
        <f t="shared" si="3"/>
        <v>0.16464499999999999</v>
      </c>
      <c r="H83" s="50">
        <f>IFERROR(Abstract!$C$9+(Abstract!$D$9*D83),-8888)</f>
        <v>2.3514695000000007E-3</v>
      </c>
      <c r="I83" s="50">
        <f>IF(D83&gt;Abstract!$E$9,H83,0)</f>
        <v>2.3514695000000007E-3</v>
      </c>
      <c r="J83" s="36">
        <f t="shared" si="4"/>
        <v>9.3091510500000002E-2</v>
      </c>
      <c r="K83" s="36">
        <f>IFERROR(IF(G83&gt;1, Abstract!$C$10+(Abstract!$D$10*D83),0),-8888)</f>
        <v>0</v>
      </c>
      <c r="L83" s="36">
        <f>IF(D83&gt;Abstract!$E$10,K83,0)</f>
        <v>0</v>
      </c>
      <c r="M83" s="54">
        <f>IF(A83&lt;=Fenologia_Olea_europaea!$F$3,L83,SUM(L83,M82))</f>
        <v>0</v>
      </c>
      <c r="N83">
        <f t="shared" si="5"/>
        <v>79</v>
      </c>
    </row>
    <row r="84" spans="1:14" x14ac:dyDescent="0.3">
      <c r="A84" s="44">
        <f>Fenologia_Olea_europaea!A82</f>
        <v>43911</v>
      </c>
      <c r="B84" s="2">
        <v>16.79</v>
      </c>
      <c r="C84" s="2">
        <v>0.02</v>
      </c>
      <c r="D84" s="38">
        <f>IF(Fenologia_Olea_europaea!B82="",0,Fenologia_Olea_europaea!B82)</f>
        <v>8.4049999999999994</v>
      </c>
      <c r="E84" s="50">
        <f xml:space="preserve"> IFERROR(Abstract!$C$8+ (Abstract!$D$8 * D84),-8888)</f>
        <v>-2.3825000000000027E-3</v>
      </c>
      <c r="F84" s="50">
        <f>IF(D84&gt;Abstract!$E$8,E84,0)</f>
        <v>0</v>
      </c>
      <c r="G84" s="50">
        <f t="shared" si="3"/>
        <v>0.16464499999999999</v>
      </c>
      <c r="H84" s="50">
        <f>IFERROR(Abstract!$C$9+(Abstract!$D$9*D84),-8888)</f>
        <v>2.0806849999999997E-3</v>
      </c>
      <c r="I84" s="50">
        <f>IF(D84&gt;Abstract!$E$9,H84,0)</f>
        <v>2.0806849999999997E-3</v>
      </c>
      <c r="J84" s="36">
        <f t="shared" si="4"/>
        <v>9.5172195500000001E-2</v>
      </c>
      <c r="K84" s="36">
        <f>IFERROR(IF(G84&gt;1, Abstract!$C$10+(Abstract!$D$10*D84),0),-8888)</f>
        <v>0</v>
      </c>
      <c r="L84" s="36">
        <f>IF(D84&gt;Abstract!$E$10,K84,0)</f>
        <v>0</v>
      </c>
      <c r="M84" s="54">
        <f>IF(A84&lt;=Fenologia_Olea_europaea!$F$3,L84,SUM(L84,M83))</f>
        <v>0</v>
      </c>
      <c r="N84">
        <f t="shared" si="5"/>
        <v>80</v>
      </c>
    </row>
    <row r="85" spans="1:14" x14ac:dyDescent="0.3">
      <c r="A85" s="44">
        <f>Fenologia_Olea_europaea!A83</f>
        <v>43912</v>
      </c>
      <c r="B85" s="2">
        <v>15.54</v>
      </c>
      <c r="C85" s="2">
        <v>1.4410000000000001</v>
      </c>
      <c r="D85" s="38">
        <f>IF(Fenologia_Olea_europaea!B83="",0,Fenologia_Olea_europaea!B83)</f>
        <v>8.490499999999999</v>
      </c>
      <c r="E85" s="50">
        <f xml:space="preserve"> IFERROR(Abstract!$C$8+ (Abstract!$D$8 * D85),-8888)</f>
        <v>-2.0832500000000052E-3</v>
      </c>
      <c r="F85" s="50">
        <f>IF(D85&gt;Abstract!$E$8,E85,0)</f>
        <v>0</v>
      </c>
      <c r="G85" s="50">
        <f t="shared" si="3"/>
        <v>0.16464499999999999</v>
      </c>
      <c r="H85" s="50">
        <f>IFERROR(Abstract!$C$9+(Abstract!$D$9*D85),-8888)</f>
        <v>2.1471184999999997E-3</v>
      </c>
      <c r="I85" s="50">
        <f>IF(D85&gt;Abstract!$E$9,H85,0)</f>
        <v>2.1471184999999997E-3</v>
      </c>
      <c r="J85" s="36">
        <f t="shared" si="4"/>
        <v>9.7319314000000004E-2</v>
      </c>
      <c r="K85" s="36">
        <f>IFERROR(IF(G85&gt;1, Abstract!$C$10+(Abstract!$D$10*D85),0),-8888)</f>
        <v>0</v>
      </c>
      <c r="L85" s="36">
        <f>IF(D85&gt;Abstract!$E$10,K85,0)</f>
        <v>0</v>
      </c>
      <c r="M85" s="54">
        <f>IF(A85&lt;=Fenologia_Olea_europaea!$F$3,L85,SUM(L85,M84))</f>
        <v>0</v>
      </c>
      <c r="N85">
        <f t="shared" si="5"/>
        <v>81</v>
      </c>
    </row>
    <row r="86" spans="1:14" x14ac:dyDescent="0.3">
      <c r="A86" s="44">
        <f>Fenologia_Olea_europaea!A84</f>
        <v>43913</v>
      </c>
      <c r="B86" s="2">
        <v>19.02</v>
      </c>
      <c r="C86" s="2">
        <v>5.391</v>
      </c>
      <c r="D86" s="38">
        <f>IF(Fenologia_Olea_europaea!B84="",0,Fenologia_Olea_europaea!B84)</f>
        <v>12.205500000000001</v>
      </c>
      <c r="E86" s="50">
        <f xml:space="preserve"> IFERROR(Abstract!$C$8+ (Abstract!$D$8 * D86),-8888)</f>
        <v>1.0919249999999998E-2</v>
      </c>
      <c r="F86" s="50">
        <f>IF(D86&gt;Abstract!$E$8,E86,0)</f>
        <v>1.0919249999999998E-2</v>
      </c>
      <c r="G86" s="50">
        <f t="shared" si="3"/>
        <v>0.17556424999999998</v>
      </c>
      <c r="H86" s="50">
        <f>IFERROR(Abstract!$C$9+(Abstract!$D$9*D86),-8888)</f>
        <v>5.0336735000000013E-3</v>
      </c>
      <c r="I86" s="50">
        <f>IF(D86&gt;Abstract!$E$9,H86,0)</f>
        <v>5.0336735000000013E-3</v>
      </c>
      <c r="J86" s="36">
        <f t="shared" si="4"/>
        <v>0.10235298750000001</v>
      </c>
      <c r="K86" s="36">
        <f>IFERROR(IF(G86&gt;1, Abstract!$C$10+(Abstract!$D$10*D86),0),-8888)</f>
        <v>0</v>
      </c>
      <c r="L86" s="36">
        <f>IF(D86&gt;Abstract!$E$10,K86,0)</f>
        <v>0</v>
      </c>
      <c r="M86" s="54">
        <f>IF(A86&lt;=Fenologia_Olea_europaea!$F$3,L86,SUM(L86,M85))</f>
        <v>0</v>
      </c>
      <c r="N86">
        <f t="shared" si="5"/>
        <v>82</v>
      </c>
    </row>
    <row r="87" spans="1:14" x14ac:dyDescent="0.3">
      <c r="A87" s="44">
        <f>Fenologia_Olea_europaea!A85</f>
        <v>43914</v>
      </c>
      <c r="B87" s="2">
        <v>17.059999999999999</v>
      </c>
      <c r="C87" s="2">
        <v>5.7880000000000003</v>
      </c>
      <c r="D87" s="38">
        <f>IF(Fenologia_Olea_europaea!B85="",0,Fenologia_Olea_europaea!B85)</f>
        <v>11.423999999999999</v>
      </c>
      <c r="E87" s="50">
        <f xml:space="preserve"> IFERROR(Abstract!$C$8+ (Abstract!$D$8 * D87),-8888)</f>
        <v>8.1839999999999968E-3</v>
      </c>
      <c r="F87" s="50">
        <f>IF(D87&gt;Abstract!$E$8,E87,0)</f>
        <v>8.1839999999999968E-3</v>
      </c>
      <c r="G87" s="50">
        <f t="shared" si="3"/>
        <v>0.18374824999999997</v>
      </c>
      <c r="H87" s="50">
        <f>IFERROR(Abstract!$C$9+(Abstract!$D$9*D87),-8888)</f>
        <v>4.4264480000000004E-3</v>
      </c>
      <c r="I87" s="50">
        <f>IF(D87&gt;Abstract!$E$9,H87,0)</f>
        <v>4.4264480000000004E-3</v>
      </c>
      <c r="J87" s="36">
        <f t="shared" si="4"/>
        <v>0.10677943550000001</v>
      </c>
      <c r="K87" s="36">
        <f>IFERROR(IF(G87&gt;1, Abstract!$C$10+(Abstract!$D$10*D87),0),-8888)</f>
        <v>0</v>
      </c>
      <c r="L87" s="36">
        <f>IF(D87&gt;Abstract!$E$10,K87,0)</f>
        <v>0</v>
      </c>
      <c r="M87" s="54">
        <f>IF(A87&lt;=Fenologia_Olea_europaea!$F$3,L87,SUM(L87,M86))</f>
        <v>0</v>
      </c>
      <c r="N87">
        <f t="shared" si="5"/>
        <v>83</v>
      </c>
    </row>
    <row r="88" spans="1:14" x14ac:dyDescent="0.3">
      <c r="A88" s="44">
        <f>Fenologia_Olea_europaea!A86</f>
        <v>43915</v>
      </c>
      <c r="B88" s="2">
        <v>12.84</v>
      </c>
      <c r="C88" s="2">
        <v>4.9950000000000001</v>
      </c>
      <c r="D88" s="38">
        <f>IF(Fenologia_Olea_europaea!B86="",0,Fenologia_Olea_europaea!B86)</f>
        <v>8.9175000000000004</v>
      </c>
      <c r="E88" s="50">
        <f xml:space="preserve"> IFERROR(Abstract!$C$8+ (Abstract!$D$8 * D88),-8888)</f>
        <v>-5.88749999999999E-4</v>
      </c>
      <c r="F88" s="50">
        <f>IF(D88&gt;Abstract!$E$8,E88,0)</f>
        <v>0</v>
      </c>
      <c r="G88" s="50">
        <f t="shared" si="3"/>
        <v>0.18374824999999997</v>
      </c>
      <c r="H88" s="50">
        <f>IFERROR(Abstract!$C$9+(Abstract!$D$9*D88),-8888)</f>
        <v>2.4788975000000005E-3</v>
      </c>
      <c r="I88" s="50">
        <f>IF(D88&gt;Abstract!$E$9,H88,0)</f>
        <v>2.4788975000000005E-3</v>
      </c>
      <c r="J88" s="36">
        <f t="shared" si="4"/>
        <v>0.10925833300000001</v>
      </c>
      <c r="K88" s="36">
        <f>IFERROR(IF(G88&gt;1, Abstract!$C$10+(Abstract!$D$10*D88),0),-8888)</f>
        <v>0</v>
      </c>
      <c r="L88" s="36">
        <f>IF(D88&gt;Abstract!$E$10,K88,0)</f>
        <v>0</v>
      </c>
      <c r="M88" s="54">
        <f>IF(A88&lt;=Fenologia_Olea_europaea!$F$3,L88,SUM(L88,M87))</f>
        <v>0</v>
      </c>
      <c r="N88">
        <f t="shared" si="5"/>
        <v>84</v>
      </c>
    </row>
    <row r="89" spans="1:14" x14ac:dyDescent="0.3">
      <c r="A89" s="44">
        <f>Fenologia_Olea_europaea!A87</f>
        <v>43916</v>
      </c>
      <c r="B89" s="2">
        <v>10.43</v>
      </c>
      <c r="C89" s="2">
        <v>6.5149999999999997</v>
      </c>
      <c r="D89" s="38">
        <f>IF(Fenologia_Olea_europaea!B87="",0,Fenologia_Olea_europaea!B87)</f>
        <v>8.4725000000000001</v>
      </c>
      <c r="E89" s="50">
        <f xml:space="preserve"> IFERROR(Abstract!$C$8+ (Abstract!$D$8 * D89),-8888)</f>
        <v>-2.1462500000000023E-3</v>
      </c>
      <c r="F89" s="50">
        <f>IF(D89&gt;Abstract!$E$8,E89,0)</f>
        <v>0</v>
      </c>
      <c r="G89" s="50">
        <f t="shared" si="3"/>
        <v>0.18374824999999997</v>
      </c>
      <c r="H89" s="50">
        <f>IFERROR(Abstract!$C$9+(Abstract!$D$9*D89),-8888)</f>
        <v>2.1331325E-3</v>
      </c>
      <c r="I89" s="50">
        <f>IF(D89&gt;Abstract!$E$9,H89,0)</f>
        <v>2.1331325E-3</v>
      </c>
      <c r="J89" s="36">
        <f t="shared" si="4"/>
        <v>0.11139146550000001</v>
      </c>
      <c r="K89" s="36">
        <f>IFERROR(IF(G89&gt;1, Abstract!$C$10+(Abstract!$D$10*D89),0),-8888)</f>
        <v>0</v>
      </c>
      <c r="L89" s="36">
        <f>IF(D89&gt;Abstract!$E$10,K89,0)</f>
        <v>0</v>
      </c>
      <c r="M89" s="54">
        <f>IF(A89&lt;=Fenologia_Olea_europaea!$F$3,L89,SUM(L89,M88))</f>
        <v>0</v>
      </c>
      <c r="N89">
        <f t="shared" si="5"/>
        <v>85</v>
      </c>
    </row>
    <row r="90" spans="1:14" x14ac:dyDescent="0.3">
      <c r="A90" s="44">
        <f>Fenologia_Olea_europaea!A88</f>
        <v>43917</v>
      </c>
      <c r="B90" s="2">
        <v>12.57</v>
      </c>
      <c r="C90" s="2">
        <v>7.96</v>
      </c>
      <c r="D90" s="38">
        <f>IF(Fenologia_Olea_europaea!B88="",0,Fenologia_Olea_europaea!B88)</f>
        <v>10.265000000000001</v>
      </c>
      <c r="E90" s="50">
        <f xml:space="preserve"> IFERROR(Abstract!$C$8+ (Abstract!$D$8 * D90),-8888)</f>
        <v>4.1274999999999992E-3</v>
      </c>
      <c r="F90" s="50">
        <f>IF(D90&gt;Abstract!$E$8,E90,0)</f>
        <v>4.1274999999999992E-3</v>
      </c>
      <c r="G90" s="50">
        <f t="shared" si="3"/>
        <v>0.18787574999999998</v>
      </c>
      <c r="H90" s="50">
        <f>IFERROR(Abstract!$C$9+(Abstract!$D$9*D90),-8888)</f>
        <v>3.5259050000000002E-3</v>
      </c>
      <c r="I90" s="50">
        <f>IF(D90&gt;Abstract!$E$9,H90,0)</f>
        <v>3.5259050000000002E-3</v>
      </c>
      <c r="J90" s="36">
        <f t="shared" si="4"/>
        <v>0.1149173705</v>
      </c>
      <c r="K90" s="36">
        <f>IFERROR(IF(G90&gt;1, Abstract!$C$10+(Abstract!$D$10*D90),0),-8888)</f>
        <v>0</v>
      </c>
      <c r="L90" s="36">
        <f>IF(D90&gt;Abstract!$E$10,K90,0)</f>
        <v>0</v>
      </c>
      <c r="M90" s="54">
        <f>IF(A90&lt;=Fenologia_Olea_europaea!$F$3,L90,SUM(L90,M89))</f>
        <v>0</v>
      </c>
      <c r="N90">
        <f t="shared" si="5"/>
        <v>86</v>
      </c>
    </row>
    <row r="91" spans="1:14" x14ac:dyDescent="0.3">
      <c r="A91" s="44">
        <f>Fenologia_Olea_europaea!A89</f>
        <v>43918</v>
      </c>
      <c r="B91" s="2">
        <v>22.09</v>
      </c>
      <c r="C91" s="2">
        <v>9.57</v>
      </c>
      <c r="D91" s="38">
        <f>IF(Fenologia_Olea_europaea!B89="",0,Fenologia_Olea_europaea!B89)</f>
        <v>15.83</v>
      </c>
      <c r="E91" s="50">
        <f xml:space="preserve"> IFERROR(Abstract!$C$8+ (Abstract!$D$8 * D91),-8888)</f>
        <v>2.3605000000000001E-2</v>
      </c>
      <c r="F91" s="50">
        <f>IF(D91&gt;Abstract!$E$8,E91,0)</f>
        <v>2.3605000000000001E-2</v>
      </c>
      <c r="G91" s="50">
        <f t="shared" si="3"/>
        <v>0.21148075</v>
      </c>
      <c r="H91" s="50">
        <f>IFERROR(Abstract!$C$9+(Abstract!$D$9*D91),-8888)</f>
        <v>7.8499100000000016E-3</v>
      </c>
      <c r="I91" s="50">
        <f>IF(D91&gt;Abstract!$E$9,H91,0)</f>
        <v>7.8499100000000016E-3</v>
      </c>
      <c r="J91" s="36">
        <f t="shared" si="4"/>
        <v>0.12276728050000001</v>
      </c>
      <c r="K91" s="36">
        <f>IFERROR(IF(G91&gt;1, Abstract!$C$10+(Abstract!$D$10*D91),0),-8888)</f>
        <v>0</v>
      </c>
      <c r="L91" s="36">
        <f>IF(D91&gt;Abstract!$E$10,K91,0)</f>
        <v>0</v>
      </c>
      <c r="M91" s="54">
        <f>IF(A91&lt;=Fenologia_Olea_europaea!$F$3,L91,SUM(L91,M90))</f>
        <v>0</v>
      </c>
      <c r="N91">
        <f t="shared" si="5"/>
        <v>87</v>
      </c>
    </row>
    <row r="92" spans="1:14" x14ac:dyDescent="0.3">
      <c r="A92" s="44">
        <f>Fenologia_Olea_europaea!A90</f>
        <v>43919</v>
      </c>
      <c r="B92" s="2">
        <v>20.8</v>
      </c>
      <c r="C92" s="2">
        <v>11.06</v>
      </c>
      <c r="D92" s="38">
        <f>IF(Fenologia_Olea_europaea!B90="",0,Fenologia_Olea_europaea!B90)</f>
        <v>15.93</v>
      </c>
      <c r="E92" s="50">
        <f xml:space="preserve"> IFERROR(Abstract!$C$8+ (Abstract!$D$8 * D92),-8888)</f>
        <v>2.3954999999999997E-2</v>
      </c>
      <c r="F92" s="50">
        <f>IF(D92&gt;Abstract!$E$8,E92,0)</f>
        <v>2.3954999999999997E-2</v>
      </c>
      <c r="G92" s="50">
        <f t="shared" si="3"/>
        <v>0.23543575</v>
      </c>
      <c r="H92" s="50">
        <f>IFERROR(Abstract!$C$9+(Abstract!$D$9*D92),-8888)</f>
        <v>7.9276100000000016E-3</v>
      </c>
      <c r="I92" s="50">
        <f>IF(D92&gt;Abstract!$E$9,H92,0)</f>
        <v>7.9276100000000016E-3</v>
      </c>
      <c r="J92" s="36">
        <f t="shared" si="4"/>
        <v>0.13069489049999999</v>
      </c>
      <c r="K92" s="36">
        <f>IFERROR(IF(G92&gt;1, Abstract!$C$10+(Abstract!$D$10*D92),0),-8888)</f>
        <v>0</v>
      </c>
      <c r="L92" s="36">
        <f>IF(D92&gt;Abstract!$E$10,K92,0)</f>
        <v>0</v>
      </c>
      <c r="M92" s="54">
        <f>IF(A92&lt;=Fenologia_Olea_europaea!$F$3,L92,SUM(L92,M91))</f>
        <v>0</v>
      </c>
      <c r="N92">
        <f t="shared" si="5"/>
        <v>88</v>
      </c>
    </row>
    <row r="93" spans="1:14" x14ac:dyDescent="0.3">
      <c r="A93" s="44">
        <f>Fenologia_Olea_europaea!A91</f>
        <v>43920</v>
      </c>
      <c r="B93" s="2">
        <v>15.7</v>
      </c>
      <c r="C93" s="2">
        <v>10.59</v>
      </c>
      <c r="D93" s="38">
        <f>IF(Fenologia_Olea_europaea!B91="",0,Fenologia_Olea_europaea!B91)</f>
        <v>13.145</v>
      </c>
      <c r="E93" s="50">
        <f xml:space="preserve"> IFERROR(Abstract!$C$8+ (Abstract!$D$8 * D93),-8888)</f>
        <v>1.4207499999999998E-2</v>
      </c>
      <c r="F93" s="50">
        <f>IF(D93&gt;Abstract!$E$8,E93,0)</f>
        <v>1.4207499999999998E-2</v>
      </c>
      <c r="G93" s="50">
        <f t="shared" si="3"/>
        <v>0.24964324999999998</v>
      </c>
      <c r="H93" s="50">
        <f>IFERROR(Abstract!$C$9+(Abstract!$D$9*D93),-8888)</f>
        <v>5.7636650000000003E-3</v>
      </c>
      <c r="I93" s="50">
        <f>IF(D93&gt;Abstract!$E$9,H93,0)</f>
        <v>5.7636650000000003E-3</v>
      </c>
      <c r="J93" s="36">
        <f t="shared" si="4"/>
        <v>0.1364585555</v>
      </c>
      <c r="K93" s="36">
        <f>IFERROR(IF(G93&gt;1, Abstract!$C$10+(Abstract!$D$10*D93),0),-8888)</f>
        <v>0</v>
      </c>
      <c r="L93" s="36">
        <f>IF(D93&gt;Abstract!$E$10,K93,0)</f>
        <v>0</v>
      </c>
      <c r="M93" s="54">
        <f>IF(A93&lt;=Fenologia_Olea_europaea!$F$3,L93,SUM(L93,M92))</f>
        <v>0</v>
      </c>
      <c r="N93">
        <f t="shared" si="5"/>
        <v>89</v>
      </c>
    </row>
    <row r="94" spans="1:14" x14ac:dyDescent="0.3">
      <c r="A94" s="44">
        <f>Fenologia_Olea_europaea!A92</f>
        <v>43921</v>
      </c>
      <c r="B94" s="2">
        <v>18.34</v>
      </c>
      <c r="C94" s="2">
        <v>8.0299999999999994</v>
      </c>
      <c r="D94" s="38">
        <f>IF(Fenologia_Olea_europaea!B92="",0,Fenologia_Olea_europaea!B92)</f>
        <v>13.184999999999999</v>
      </c>
      <c r="E94" s="50">
        <f xml:space="preserve"> IFERROR(Abstract!$C$8+ (Abstract!$D$8 * D94),-8888)</f>
        <v>1.4347499999999992E-2</v>
      </c>
      <c r="F94" s="50">
        <f>IF(D94&gt;Abstract!$E$8,E94,0)</f>
        <v>1.4347499999999992E-2</v>
      </c>
      <c r="G94" s="50">
        <f t="shared" si="3"/>
        <v>0.26399075</v>
      </c>
      <c r="H94" s="50">
        <f>IFERROR(Abstract!$C$9+(Abstract!$D$9*D94),-8888)</f>
        <v>5.7947449999999996E-3</v>
      </c>
      <c r="I94" s="50">
        <f>IF(D94&gt;Abstract!$E$9,H94,0)</f>
        <v>5.7947449999999996E-3</v>
      </c>
      <c r="J94" s="36">
        <f t="shared" si="4"/>
        <v>0.14225330049999999</v>
      </c>
      <c r="K94" s="36">
        <f>IFERROR(IF(G94&gt;1, Abstract!$C$10+(Abstract!$D$10*D94),0),-8888)</f>
        <v>0</v>
      </c>
      <c r="L94" s="36">
        <f>IF(D94&gt;Abstract!$E$10,K94,0)</f>
        <v>0</v>
      </c>
      <c r="M94" s="54">
        <f>IF(A94&lt;=Fenologia_Olea_europaea!$F$3,L94,SUM(L94,M93))</f>
        <v>0</v>
      </c>
      <c r="N94">
        <f t="shared" si="5"/>
        <v>90</v>
      </c>
    </row>
    <row r="95" spans="1:14" x14ac:dyDescent="0.3">
      <c r="A95" s="44">
        <f>Fenologia_Olea_europaea!A93</f>
        <v>43922</v>
      </c>
      <c r="B95" s="2">
        <v>18.760000000000002</v>
      </c>
      <c r="C95" s="2">
        <v>9.41</v>
      </c>
      <c r="D95" s="38">
        <f>IF(Fenologia_Olea_europaea!B93="",0,Fenologia_Olea_europaea!B93)</f>
        <v>14.085000000000001</v>
      </c>
      <c r="E95" s="50">
        <f xml:space="preserve"> IFERROR(Abstract!$C$8+ (Abstract!$D$8 * D95),-8888)</f>
        <v>1.7497499999999999E-2</v>
      </c>
      <c r="F95" s="50">
        <f>IF(D95&gt;Abstract!$E$8,E95,0)</f>
        <v>1.7497499999999999E-2</v>
      </c>
      <c r="G95" s="50">
        <f t="shared" si="3"/>
        <v>0.28148825</v>
      </c>
      <c r="H95" s="50">
        <f>IFERROR(Abstract!$C$9+(Abstract!$D$9*D95),-8888)</f>
        <v>6.4940450000000012E-3</v>
      </c>
      <c r="I95" s="50">
        <f>IF(D95&gt;Abstract!$E$9,H95,0)</f>
        <v>6.4940450000000012E-3</v>
      </c>
      <c r="J95" s="36">
        <f t="shared" si="4"/>
        <v>0.14874734549999999</v>
      </c>
      <c r="K95" s="36">
        <f>IFERROR(IF(G95&gt;1, Abstract!$C$10+(Abstract!$D$10*D95),0),-8888)</f>
        <v>0</v>
      </c>
      <c r="L95" s="36">
        <f>IF(D95&gt;Abstract!$E$10,K95,0)</f>
        <v>0</v>
      </c>
      <c r="M95" s="54">
        <f>IF(A95&lt;=Fenologia_Olea_europaea!$F$3,L95,SUM(L95,M94))</f>
        <v>0</v>
      </c>
      <c r="N95">
        <f t="shared" si="5"/>
        <v>91</v>
      </c>
    </row>
    <row r="96" spans="1:14" x14ac:dyDescent="0.3">
      <c r="A96" s="44">
        <f>Fenologia_Olea_europaea!A94</f>
        <v>43923</v>
      </c>
      <c r="B96" s="2">
        <v>14.78</v>
      </c>
      <c r="C96" s="2">
        <v>5.82</v>
      </c>
      <c r="D96" s="38">
        <f>IF(Fenologia_Olea_europaea!B94="",0,Fenologia_Olea_europaea!B94)</f>
        <v>10.3</v>
      </c>
      <c r="E96" s="50">
        <f xml:space="preserve"> IFERROR(Abstract!$C$8+ (Abstract!$D$8 * D96),-8888)</f>
        <v>4.2500000000000038E-3</v>
      </c>
      <c r="F96" s="50">
        <f>IF(D96&gt;Abstract!$E$8,E96,0)</f>
        <v>4.2500000000000038E-3</v>
      </c>
      <c r="G96" s="50">
        <f t="shared" si="3"/>
        <v>0.28573824999999997</v>
      </c>
      <c r="H96" s="50">
        <f>IFERROR(Abstract!$C$9+(Abstract!$D$9*D96),-8888)</f>
        <v>3.5531000000000009E-3</v>
      </c>
      <c r="I96" s="50">
        <f>IF(D96&gt;Abstract!$E$9,H96,0)</f>
        <v>3.5531000000000009E-3</v>
      </c>
      <c r="J96" s="36">
        <f t="shared" si="4"/>
        <v>0.15230044549999999</v>
      </c>
      <c r="K96" s="36">
        <f>IFERROR(IF(G96&gt;1, Abstract!$C$10+(Abstract!$D$10*D96),0),-8888)</f>
        <v>0</v>
      </c>
      <c r="L96" s="36">
        <f>IF(D96&gt;Abstract!$E$10,K96,0)</f>
        <v>0</v>
      </c>
      <c r="M96" s="54">
        <f>IF(A96&lt;=Fenologia_Olea_europaea!$F$3,L96,SUM(L96,M95))</f>
        <v>0</v>
      </c>
      <c r="N96">
        <f t="shared" si="5"/>
        <v>92</v>
      </c>
    </row>
    <row r="97" spans="1:15" x14ac:dyDescent="0.3">
      <c r="A97" s="44">
        <f>Fenologia_Olea_europaea!A95</f>
        <v>43924</v>
      </c>
      <c r="B97" s="2">
        <v>17.32</v>
      </c>
      <c r="C97" s="2">
        <v>2.0289999999999999</v>
      </c>
      <c r="D97" s="38">
        <f>IF(Fenologia_Olea_europaea!B95="",0,Fenologia_Olea_europaea!B95)</f>
        <v>9.6745000000000001</v>
      </c>
      <c r="E97" s="50">
        <f xml:space="preserve"> IFERROR(Abstract!$C$8+ (Abstract!$D$8 * D97),-8888)</f>
        <v>2.0607500000000001E-3</v>
      </c>
      <c r="F97" s="50">
        <f>IF(D97&gt;Abstract!$E$8,E97,0)</f>
        <v>2.0607500000000001E-3</v>
      </c>
      <c r="G97" s="50">
        <f t="shared" si="3"/>
        <v>0.28779899999999997</v>
      </c>
      <c r="H97" s="50">
        <f>IFERROR(Abstract!$C$9+(Abstract!$D$9*D97),-8888)</f>
        <v>3.0670865000000007E-3</v>
      </c>
      <c r="I97" s="50">
        <f>IF(D97&gt;Abstract!$E$9,H97,0)</f>
        <v>3.0670865000000007E-3</v>
      </c>
      <c r="J97" s="36">
        <f t="shared" si="4"/>
        <v>0.155367532</v>
      </c>
      <c r="K97" s="36">
        <f>IFERROR(IF(G97&gt;1, Abstract!$C$10+(Abstract!$D$10*D97),0),-8888)</f>
        <v>0</v>
      </c>
      <c r="L97" s="36">
        <f>IF(D97&gt;Abstract!$E$10,K97,0)</f>
        <v>0</v>
      </c>
      <c r="M97" s="54">
        <f>IF(A97&lt;=Fenologia_Olea_europaea!$F$3,L97,SUM(L97,M96))</f>
        <v>0</v>
      </c>
      <c r="N97">
        <f t="shared" si="5"/>
        <v>93</v>
      </c>
    </row>
    <row r="98" spans="1:15" x14ac:dyDescent="0.3">
      <c r="A98" s="44">
        <f>Fenologia_Olea_europaea!A96</f>
        <v>43925</v>
      </c>
      <c r="B98" s="2">
        <v>19.690000000000001</v>
      </c>
      <c r="C98" s="2">
        <v>10.07</v>
      </c>
      <c r="D98" s="38">
        <f>IF(Fenologia_Olea_europaea!B96="",0,Fenologia_Olea_europaea!B96)</f>
        <v>14.88</v>
      </c>
      <c r="E98" s="50">
        <f xml:space="preserve"> IFERROR(Abstract!$C$8+ (Abstract!$D$8 * D98),-8888)</f>
        <v>2.0279999999999999E-2</v>
      </c>
      <c r="F98" s="50">
        <f>IF(D98&gt;Abstract!$E$8,E98,0)</f>
        <v>2.0279999999999999E-2</v>
      </c>
      <c r="G98" s="50">
        <f t="shared" si="3"/>
        <v>0.30807899999999999</v>
      </c>
      <c r="H98" s="50">
        <f>IFERROR(Abstract!$C$9+(Abstract!$D$9*D98),-8888)</f>
        <v>7.1117600000000008E-3</v>
      </c>
      <c r="I98" s="50">
        <f>IF(D98&gt;Abstract!$E$9,H98,0)</f>
        <v>7.1117600000000008E-3</v>
      </c>
      <c r="J98" s="36">
        <f t="shared" si="4"/>
        <v>0.162479292</v>
      </c>
      <c r="K98" s="36">
        <f>IFERROR(IF(G98&gt;1, Abstract!$C$10+(Abstract!$D$10*D98),0),-8888)</f>
        <v>0</v>
      </c>
      <c r="L98" s="36">
        <f>IF(D98&gt;Abstract!$E$10,K98,0)</f>
        <v>0</v>
      </c>
      <c r="M98" s="54">
        <f>IF(A98&lt;=Fenologia_Olea_europaea!$F$3,L98,SUM(L98,M97))</f>
        <v>0</v>
      </c>
      <c r="N98">
        <f t="shared" si="5"/>
        <v>94</v>
      </c>
    </row>
    <row r="99" spans="1:15" x14ac:dyDescent="0.3">
      <c r="A99" s="44">
        <f>Fenologia_Olea_europaea!A97</f>
        <v>43926</v>
      </c>
      <c r="B99" s="2">
        <v>18.559999999999999</v>
      </c>
      <c r="C99" s="2">
        <v>9.2200000000000006</v>
      </c>
      <c r="D99" s="38">
        <f>IF(Fenologia_Olea_europaea!B97="",0,Fenologia_Olea_europaea!B97)</f>
        <v>13.89</v>
      </c>
      <c r="E99" s="50">
        <f xml:space="preserve"> IFERROR(Abstract!$C$8+ (Abstract!$D$8 * D99),-8888)</f>
        <v>1.6815000000000004E-2</v>
      </c>
      <c r="F99" s="50">
        <f>IF(D99&gt;Abstract!$E$8,E99,0)</f>
        <v>1.6815000000000004E-2</v>
      </c>
      <c r="G99" s="50">
        <f t="shared" si="3"/>
        <v>0.32489400000000002</v>
      </c>
      <c r="H99" s="50">
        <f>IFERROR(Abstract!$C$9+(Abstract!$D$9*D99),-8888)</f>
        <v>6.3425300000000016E-3</v>
      </c>
      <c r="I99" s="50">
        <f>IF(D99&gt;Abstract!$E$9,H99,0)</f>
        <v>6.3425300000000016E-3</v>
      </c>
      <c r="J99" s="36">
        <f t="shared" si="4"/>
        <v>0.16882182200000001</v>
      </c>
      <c r="K99" s="36">
        <f>IFERROR(IF(G99&gt;1, Abstract!$C$10+(Abstract!$D$10*D99),0),-8888)</f>
        <v>0</v>
      </c>
      <c r="L99" s="36">
        <f>IF(D99&gt;Abstract!$E$10,K99,0)</f>
        <v>0</v>
      </c>
      <c r="M99" s="54">
        <f>IF(A99&lt;=Fenologia_Olea_europaea!$F$3,L99,SUM(L99,M98))</f>
        <v>0</v>
      </c>
      <c r="N99">
        <f t="shared" si="5"/>
        <v>95</v>
      </c>
    </row>
    <row r="100" spans="1:15" x14ac:dyDescent="0.3">
      <c r="A100" s="44">
        <f>Fenologia_Olea_europaea!A98</f>
        <v>43927</v>
      </c>
      <c r="B100" s="2">
        <v>13.82</v>
      </c>
      <c r="C100" s="2">
        <v>8.2200000000000006</v>
      </c>
      <c r="D100" s="38">
        <f>IF(Fenologia_Olea_europaea!B98="",0,Fenologia_Olea_europaea!B98)</f>
        <v>11.02</v>
      </c>
      <c r="E100" s="50">
        <f xml:space="preserve"> IFERROR(Abstract!$C$8+ (Abstract!$D$8 * D100),-8888)</f>
        <v>6.7699999999999982E-3</v>
      </c>
      <c r="F100" s="50">
        <f>IF(D100&gt;Abstract!$E$8,E100,0)</f>
        <v>6.7699999999999982E-3</v>
      </c>
      <c r="G100" s="50">
        <f t="shared" si="3"/>
        <v>0.33166400000000001</v>
      </c>
      <c r="H100" s="50">
        <f>IFERROR(Abstract!$C$9+(Abstract!$D$9*D100),-8888)</f>
        <v>4.1125400000000005E-3</v>
      </c>
      <c r="I100" s="50">
        <f>IF(D100&gt;Abstract!$E$9,H100,0)</f>
        <v>4.1125400000000005E-3</v>
      </c>
      <c r="J100" s="36">
        <f t="shared" si="4"/>
        <v>0.17293436200000001</v>
      </c>
      <c r="K100" s="36">
        <f>IFERROR(IF(G100&gt;1, Abstract!$C$10+(Abstract!$D$10*D100),0),-8888)</f>
        <v>0</v>
      </c>
      <c r="L100" s="36">
        <f>IF(D100&gt;Abstract!$E$10,K100,0)</f>
        <v>0</v>
      </c>
      <c r="M100" s="54">
        <f>IF(A100&lt;=Fenologia_Olea_europaea!$F$3,L100,SUM(L100,M99))</f>
        <v>0</v>
      </c>
      <c r="N100">
        <f t="shared" si="5"/>
        <v>96</v>
      </c>
    </row>
    <row r="101" spans="1:15" x14ac:dyDescent="0.3">
      <c r="A101" s="44">
        <f>Fenologia_Olea_europaea!A99</f>
        <v>43928</v>
      </c>
      <c r="B101" s="2">
        <v>14.94</v>
      </c>
      <c r="C101" s="2">
        <v>6.1840000000000002</v>
      </c>
      <c r="D101" s="38">
        <f>IF(Fenologia_Olea_europaea!B99="",0,Fenologia_Olea_europaea!B99)</f>
        <v>10.561999999999999</v>
      </c>
      <c r="E101" s="50">
        <f xml:space="preserve"> IFERROR(Abstract!$C$8+ (Abstract!$D$8 * D101),-8888)</f>
        <v>5.166999999999998E-3</v>
      </c>
      <c r="F101" s="50">
        <f>IF(D101&gt;Abstract!$E$8,E101,0)</f>
        <v>5.166999999999998E-3</v>
      </c>
      <c r="G101" s="50">
        <f t="shared" si="3"/>
        <v>0.33683099999999999</v>
      </c>
      <c r="H101" s="50">
        <f>IFERROR(Abstract!$C$9+(Abstract!$D$9*D101),-8888)</f>
        <v>3.7566740000000006E-3</v>
      </c>
      <c r="I101" s="50">
        <f>IF(D101&gt;Abstract!$E$9,H101,0)</f>
        <v>3.7566740000000006E-3</v>
      </c>
      <c r="J101" s="36">
        <f t="shared" si="4"/>
        <v>0.176691036</v>
      </c>
      <c r="K101" s="36">
        <f>IFERROR(IF(G101&gt;1, Abstract!$C$10+(Abstract!$D$10*D101),0),-8888)</f>
        <v>0</v>
      </c>
      <c r="L101" s="36">
        <f>IF(D101&gt;Abstract!$E$10,K101,0)</f>
        <v>0</v>
      </c>
      <c r="M101" s="54">
        <f>IF(A101&lt;=Fenologia_Olea_europaea!$F$3,L101,SUM(L101,M100))</f>
        <v>0</v>
      </c>
      <c r="N101">
        <f t="shared" si="5"/>
        <v>97</v>
      </c>
    </row>
    <row r="102" spans="1:15" x14ac:dyDescent="0.3">
      <c r="A102" s="44">
        <f>Fenologia_Olea_europaea!A100</f>
        <v>43929</v>
      </c>
      <c r="B102" s="2">
        <v>19.82</v>
      </c>
      <c r="C102" s="2">
        <v>9.27</v>
      </c>
      <c r="D102" s="38">
        <f>IF(Fenologia_Olea_europaea!B100="",0,Fenologia_Olea_europaea!B100)</f>
        <v>14.545</v>
      </c>
      <c r="E102" s="50">
        <f xml:space="preserve"> IFERROR(Abstract!$C$8+ (Abstract!$D$8 * D102),-8888)</f>
        <v>1.9107499999999999E-2</v>
      </c>
      <c r="F102" s="50">
        <f>IF(D102&gt;Abstract!$E$8,E102,0)</f>
        <v>1.9107499999999999E-2</v>
      </c>
      <c r="G102" s="50">
        <f t="shared" si="3"/>
        <v>0.35593849999999999</v>
      </c>
      <c r="H102" s="50">
        <f>IFERROR(Abstract!$C$9+(Abstract!$D$9*D102),-8888)</f>
        <v>6.8514650000000002E-3</v>
      </c>
      <c r="I102" s="50">
        <f>IF(D102&gt;Abstract!$E$9,H102,0)</f>
        <v>6.8514650000000002E-3</v>
      </c>
      <c r="J102" s="36">
        <f t="shared" si="4"/>
        <v>0.183542501</v>
      </c>
      <c r="K102" s="36">
        <f>IFERROR(IF(G102&gt;1, Abstract!$C$10+(Abstract!$D$10*D102),0),-8888)</f>
        <v>0</v>
      </c>
      <c r="L102" s="36">
        <f>IF(D102&gt;Abstract!$E$10,K102,0)</f>
        <v>0</v>
      </c>
      <c r="M102" s="54">
        <f>IF(A102&lt;=Fenologia_Olea_europaea!$F$3,L102,SUM(L102,M101))</f>
        <v>0</v>
      </c>
      <c r="N102">
        <f t="shared" si="5"/>
        <v>98</v>
      </c>
    </row>
    <row r="103" spans="1:15" x14ac:dyDescent="0.3">
      <c r="A103" s="44">
        <f>Fenologia_Olea_europaea!A101</f>
        <v>43930</v>
      </c>
      <c r="B103" s="2">
        <v>21.46</v>
      </c>
      <c r="C103" s="2">
        <v>10.86</v>
      </c>
      <c r="D103" s="38">
        <f>IF(Fenologia_Olea_europaea!B101="",0,Fenologia_Olea_europaea!B101)</f>
        <v>16.16</v>
      </c>
      <c r="E103" s="50">
        <f xml:space="preserve"> IFERROR(Abstract!$C$8+ (Abstract!$D$8 * D103),-8888)</f>
        <v>2.4759999999999997E-2</v>
      </c>
      <c r="F103" s="50">
        <f>IF(D103&gt;Abstract!$E$8,E103,0)</f>
        <v>2.4759999999999997E-2</v>
      </c>
      <c r="G103" s="50">
        <f t="shared" si="3"/>
        <v>0.3806985</v>
      </c>
      <c r="H103" s="50">
        <f>IFERROR(Abstract!$C$9+(Abstract!$D$9*D103),-8888)</f>
        <v>8.1063200000000002E-3</v>
      </c>
      <c r="I103" s="50">
        <f>IF(D103&gt;Abstract!$E$9,H103,0)</f>
        <v>8.1063200000000002E-3</v>
      </c>
      <c r="J103" s="36">
        <f t="shared" si="4"/>
        <v>0.191648821</v>
      </c>
      <c r="K103" s="36">
        <f>IFERROR(IF(G103&gt;1, Abstract!$C$10+(Abstract!$D$10*D103),0),-8888)</f>
        <v>0</v>
      </c>
      <c r="L103" s="36">
        <f>IF(D103&gt;Abstract!$E$10,K103,0)</f>
        <v>0</v>
      </c>
      <c r="M103" s="54">
        <f>IF(A103&lt;=Fenologia_Olea_europaea!$F$3,L103,SUM(L103,M102))</f>
        <v>0</v>
      </c>
      <c r="N103">
        <f t="shared" si="5"/>
        <v>99</v>
      </c>
      <c r="O103" s="51"/>
    </row>
    <row r="104" spans="1:15" x14ac:dyDescent="0.3">
      <c r="A104" s="44">
        <f>Fenologia_Olea_europaea!A102</f>
        <v>43931</v>
      </c>
      <c r="B104" s="2">
        <v>22.19</v>
      </c>
      <c r="C104" s="2">
        <v>7.43</v>
      </c>
      <c r="D104" s="38">
        <f>IF(Fenologia_Olea_europaea!B102="",0,Fenologia_Olea_europaea!B102)</f>
        <v>14.81</v>
      </c>
      <c r="E104" s="50">
        <f xml:space="preserve"> IFERROR(Abstract!$C$8+ (Abstract!$D$8 * D104),-8888)</f>
        <v>2.0035000000000004E-2</v>
      </c>
      <c r="F104" s="50">
        <f>IF(D104&gt;Abstract!$E$8,E104,0)</f>
        <v>2.0035000000000004E-2</v>
      </c>
      <c r="G104" s="50">
        <f t="shared" si="3"/>
        <v>0.40073350000000002</v>
      </c>
      <c r="H104" s="50">
        <f>IFERROR(Abstract!$C$9+(Abstract!$D$9*D104),-8888)</f>
        <v>7.0573700000000012E-3</v>
      </c>
      <c r="I104" s="50">
        <f>IF(D104&gt;Abstract!$E$9,H104,0)</f>
        <v>7.0573700000000012E-3</v>
      </c>
      <c r="J104" s="36">
        <f t="shared" si="4"/>
        <v>0.198706191</v>
      </c>
      <c r="K104" s="36">
        <f>IFERROR(IF(G104&gt;1, Abstract!$C$10+(Abstract!$D$10*D104),0),-8888)</f>
        <v>0</v>
      </c>
      <c r="L104" s="36">
        <f>IF(D104&gt;Abstract!$E$10,K104,0)</f>
        <v>0</v>
      </c>
      <c r="M104" s="54">
        <f>IF(A104&lt;=Fenologia_Olea_europaea!$F$3,L104,SUM(L104,M103))</f>
        <v>0</v>
      </c>
      <c r="N104">
        <f t="shared" si="5"/>
        <v>100</v>
      </c>
    </row>
    <row r="105" spans="1:15" x14ac:dyDescent="0.3">
      <c r="A105" s="44">
        <f>Fenologia_Olea_europaea!A103</f>
        <v>43932</v>
      </c>
      <c r="B105" s="2">
        <v>23.11</v>
      </c>
      <c r="C105" s="2">
        <v>8.39</v>
      </c>
      <c r="D105" s="38">
        <f>IF(Fenologia_Olea_europaea!B103="",0,Fenologia_Olea_europaea!B103)</f>
        <v>15.75</v>
      </c>
      <c r="E105" s="50">
        <f xml:space="preserve"> IFERROR(Abstract!$C$8+ (Abstract!$D$8 * D105),-8888)</f>
        <v>2.3324999999999999E-2</v>
      </c>
      <c r="F105" s="50">
        <f>IF(D105&gt;Abstract!$E$8,E105,0)</f>
        <v>2.3324999999999999E-2</v>
      </c>
      <c r="G105" s="50">
        <f t="shared" si="3"/>
        <v>0.4240585</v>
      </c>
      <c r="H105" s="50">
        <f>IFERROR(Abstract!$C$9+(Abstract!$D$9*D105),-8888)</f>
        <v>7.7877500000000004E-3</v>
      </c>
      <c r="I105" s="50">
        <f>IF(D105&gt;Abstract!$E$9,H105,0)</f>
        <v>7.7877500000000004E-3</v>
      </c>
      <c r="J105" s="36">
        <f t="shared" si="4"/>
        <v>0.20649394100000001</v>
      </c>
      <c r="K105" s="36">
        <f>IFERROR(IF(G105&gt;1, Abstract!$C$10+(Abstract!$D$10*D105),0),-8888)</f>
        <v>0</v>
      </c>
      <c r="L105" s="36">
        <f>IF(D105&gt;Abstract!$E$10,K105,0)</f>
        <v>0</v>
      </c>
      <c r="M105" s="54">
        <f>IF(A105&lt;=Fenologia_Olea_europaea!$F$3,L105,SUM(L105,M104))</f>
        <v>0</v>
      </c>
      <c r="N105">
        <f t="shared" si="5"/>
        <v>101</v>
      </c>
    </row>
    <row r="106" spans="1:15" x14ac:dyDescent="0.3">
      <c r="A106" s="44">
        <f>Fenologia_Olea_europaea!A104</f>
        <v>43933</v>
      </c>
      <c r="B106" s="2">
        <v>22.91</v>
      </c>
      <c r="C106" s="2">
        <v>10.37</v>
      </c>
      <c r="D106" s="38">
        <f>IF(Fenologia_Olea_europaea!B104="",0,Fenologia_Olea_europaea!B104)</f>
        <v>16.64</v>
      </c>
      <c r="E106" s="50">
        <f xml:space="preserve"> IFERROR(Abstract!$C$8+ (Abstract!$D$8 * D106),-8888)</f>
        <v>2.6439999999999998E-2</v>
      </c>
      <c r="F106" s="50">
        <f>IF(D106&gt;Abstract!$E$8,E106,0)</f>
        <v>2.6439999999999998E-2</v>
      </c>
      <c r="G106" s="50">
        <f t="shared" si="3"/>
        <v>0.45049850000000002</v>
      </c>
      <c r="H106" s="50">
        <f>IFERROR(Abstract!$C$9+(Abstract!$D$9*D106),-8888)</f>
        <v>8.4792800000000022E-3</v>
      </c>
      <c r="I106" s="50">
        <f>IF(D106&gt;Abstract!$E$9,H106,0)</f>
        <v>8.4792800000000022E-3</v>
      </c>
      <c r="J106" s="36">
        <f t="shared" si="4"/>
        <v>0.21497322100000002</v>
      </c>
      <c r="K106" s="36">
        <f>IFERROR(IF(G106&gt;1, Abstract!$C$10+(Abstract!$D$10*D106),0),-8888)</f>
        <v>0</v>
      </c>
      <c r="L106" s="36">
        <f>IF(D106&gt;Abstract!$E$10,K106,0)</f>
        <v>0</v>
      </c>
      <c r="M106" s="54">
        <f>IF(A106&lt;=Fenologia_Olea_europaea!$F$3,L106,SUM(L106,M105))</f>
        <v>0</v>
      </c>
      <c r="N106">
        <f t="shared" si="5"/>
        <v>102</v>
      </c>
    </row>
    <row r="107" spans="1:15" x14ac:dyDescent="0.3">
      <c r="A107" s="44">
        <f>Fenologia_Olea_europaea!A105</f>
        <v>43934</v>
      </c>
      <c r="B107" s="2">
        <v>20.81</v>
      </c>
      <c r="C107" s="2">
        <v>9.15</v>
      </c>
      <c r="D107" s="38">
        <f>IF(Fenologia_Olea_europaea!B105="",0,Fenologia_Olea_europaea!B105)</f>
        <v>14.98</v>
      </c>
      <c r="E107" s="50">
        <f xml:space="preserve"> IFERROR(Abstract!$C$8+ (Abstract!$D$8 * D107),-8888)</f>
        <v>2.0630000000000003E-2</v>
      </c>
      <c r="F107" s="50">
        <f>IF(D107&gt;Abstract!$E$8,E107,0)</f>
        <v>2.0630000000000003E-2</v>
      </c>
      <c r="G107" s="50">
        <f t="shared" si="3"/>
        <v>0.47112850000000001</v>
      </c>
      <c r="H107" s="50">
        <f>IFERROR(Abstract!$C$9+(Abstract!$D$9*D107),-8888)</f>
        <v>7.1894600000000008E-3</v>
      </c>
      <c r="I107" s="50">
        <f>IF(D107&gt;Abstract!$E$9,H107,0)</f>
        <v>7.1894600000000008E-3</v>
      </c>
      <c r="J107" s="36">
        <f t="shared" si="4"/>
        <v>0.22216268100000003</v>
      </c>
      <c r="K107" s="36">
        <f>IFERROR(IF(G107&gt;1, Abstract!$C$10+(Abstract!$D$10*D107),0),-8888)</f>
        <v>0</v>
      </c>
      <c r="L107" s="36">
        <f>IF(D107&gt;Abstract!$E$10,K107,0)</f>
        <v>0</v>
      </c>
      <c r="M107" s="54">
        <f>IF(A107&lt;=Fenologia_Olea_europaea!$F$3,L107,SUM(L107,M106))</f>
        <v>0</v>
      </c>
      <c r="N107">
        <f t="shared" si="5"/>
        <v>103</v>
      </c>
    </row>
    <row r="108" spans="1:15" x14ac:dyDescent="0.3">
      <c r="A108" s="44">
        <f>Fenologia_Olea_europaea!A106</f>
        <v>43935</v>
      </c>
      <c r="B108" s="2">
        <v>22.32</v>
      </c>
      <c r="C108" s="2">
        <v>7.5</v>
      </c>
      <c r="D108" s="38">
        <f>IF(Fenologia_Olea_europaea!B106="",0,Fenologia_Olea_europaea!B106)</f>
        <v>14.91</v>
      </c>
      <c r="E108" s="50">
        <f xml:space="preserve"> IFERROR(Abstract!$C$8+ (Abstract!$D$8 * D108),-8888)</f>
        <v>2.0385E-2</v>
      </c>
      <c r="F108" s="50">
        <f>IF(D108&gt;Abstract!$E$8,E108,0)</f>
        <v>2.0385E-2</v>
      </c>
      <c r="G108" s="50">
        <f t="shared" si="3"/>
        <v>0.49151349999999999</v>
      </c>
      <c r="H108" s="50">
        <f>IFERROR(Abstract!$C$9+(Abstract!$D$9*D108),-8888)</f>
        <v>7.1350700000000012E-3</v>
      </c>
      <c r="I108" s="50">
        <f>IF(D108&gt;Abstract!$E$9,H108,0)</f>
        <v>7.1350700000000012E-3</v>
      </c>
      <c r="J108" s="36">
        <f t="shared" si="4"/>
        <v>0.22929775100000002</v>
      </c>
      <c r="K108" s="36">
        <f>IFERROR(IF(G108&gt;1, Abstract!$C$10+(Abstract!$D$10*D108),0),-8888)</f>
        <v>0</v>
      </c>
      <c r="L108" s="36">
        <f>IF(D108&gt;Abstract!$E$10,K108,0)</f>
        <v>0</v>
      </c>
      <c r="M108" s="54">
        <f>IF(A108&lt;=Fenologia_Olea_europaea!$F$3,L108,SUM(L108,M107))</f>
        <v>0</v>
      </c>
      <c r="N108">
        <f t="shared" si="5"/>
        <v>104</v>
      </c>
    </row>
    <row r="109" spans="1:15" x14ac:dyDescent="0.3">
      <c r="A109" s="44">
        <f>Fenologia_Olea_europaea!A107</f>
        <v>43936</v>
      </c>
      <c r="B109" s="2">
        <v>21.59</v>
      </c>
      <c r="C109" s="2">
        <v>4.9950000000000001</v>
      </c>
      <c r="D109" s="38">
        <f>IF(Fenologia_Olea_europaea!B107="",0,Fenologia_Olea_europaea!B107)</f>
        <v>13.2925</v>
      </c>
      <c r="E109" s="50">
        <f xml:space="preserve"> IFERROR(Abstract!$C$8+ (Abstract!$D$8 * D109),-8888)</f>
        <v>1.4723750000000001E-2</v>
      </c>
      <c r="F109" s="50">
        <f>IF(D109&gt;Abstract!$E$8,E109,0)</f>
        <v>1.4723750000000001E-2</v>
      </c>
      <c r="G109" s="50">
        <f t="shared" si="3"/>
        <v>0.50623724999999997</v>
      </c>
      <c r="H109" s="50">
        <f>IFERROR(Abstract!$C$9+(Abstract!$D$9*D109),-8888)</f>
        <v>5.878272500000001E-3</v>
      </c>
      <c r="I109" s="50">
        <f>IF(D109&gt;Abstract!$E$9,H109,0)</f>
        <v>5.878272500000001E-3</v>
      </c>
      <c r="J109" s="36">
        <f t="shared" si="4"/>
        <v>0.23517602350000003</v>
      </c>
      <c r="K109" s="36">
        <f>IFERROR(IF(G109&gt;1, Abstract!$C$10+(Abstract!$D$10*D109),0),-8888)</f>
        <v>0</v>
      </c>
      <c r="L109" s="36">
        <f>IF(D109&gt;Abstract!$E$10,K109,0)</f>
        <v>0</v>
      </c>
      <c r="M109" s="54">
        <f>IF(A109&lt;=Fenologia_Olea_europaea!$F$3,L109,SUM(L109,M108))</f>
        <v>0</v>
      </c>
      <c r="N109">
        <f t="shared" si="5"/>
        <v>105</v>
      </c>
    </row>
    <row r="110" spans="1:15" x14ac:dyDescent="0.3">
      <c r="A110" s="44">
        <f>Fenologia_Olea_europaea!A108</f>
        <v>43937</v>
      </c>
      <c r="B110" s="2">
        <v>20.75</v>
      </c>
      <c r="C110" s="2">
        <v>6.548</v>
      </c>
      <c r="D110" s="38">
        <f>IF(Fenologia_Olea_europaea!B108="",0,Fenologia_Olea_europaea!B108)</f>
        <v>13.649000000000001</v>
      </c>
      <c r="E110" s="50">
        <f xml:space="preserve"> IFERROR(Abstract!$C$8+ (Abstract!$D$8 * D110),-8888)</f>
        <v>1.59715E-2</v>
      </c>
      <c r="F110" s="50">
        <f>IF(D110&gt;Abstract!$E$8,E110,0)</f>
        <v>1.59715E-2</v>
      </c>
      <c r="G110" s="50">
        <f t="shared" si="3"/>
        <v>0.52220875</v>
      </c>
      <c r="H110" s="50">
        <f>IFERROR(Abstract!$C$9+(Abstract!$D$9*D110),-8888)</f>
        <v>6.1552730000000019E-3</v>
      </c>
      <c r="I110" s="50">
        <f>IF(D110&gt;Abstract!$E$9,H110,0)</f>
        <v>6.1552730000000019E-3</v>
      </c>
      <c r="J110" s="36">
        <f t="shared" si="4"/>
        <v>0.24133129650000001</v>
      </c>
      <c r="K110" s="36">
        <f>IFERROR(IF(G110&gt;1, Abstract!$C$10+(Abstract!$D$10*D110),0),-8888)</f>
        <v>0</v>
      </c>
      <c r="L110" s="36">
        <f>IF(D110&gt;Abstract!$E$10,K110,0)</f>
        <v>0</v>
      </c>
      <c r="M110" s="54">
        <f>IF(A110&lt;=Fenologia_Olea_europaea!$F$3,L110,SUM(L110,M109))</f>
        <v>0</v>
      </c>
      <c r="N110">
        <f t="shared" si="5"/>
        <v>106</v>
      </c>
    </row>
    <row r="111" spans="1:15" x14ac:dyDescent="0.3">
      <c r="A111" s="44">
        <f>Fenologia_Olea_europaea!A109</f>
        <v>43938</v>
      </c>
      <c r="B111" s="2">
        <v>23.74</v>
      </c>
      <c r="C111" s="2">
        <v>6.1139999999999999</v>
      </c>
      <c r="D111" s="38">
        <f>IF(Fenologia_Olea_europaea!B109="",0,Fenologia_Olea_europaea!B109)</f>
        <v>14.927</v>
      </c>
      <c r="E111" s="50">
        <f xml:space="preserve"> IFERROR(Abstract!$C$8+ (Abstract!$D$8 * D111),-8888)</f>
        <v>2.0444499999999997E-2</v>
      </c>
      <c r="F111" s="50">
        <f>IF(D111&gt;Abstract!$E$8,E111,0)</f>
        <v>2.0444499999999997E-2</v>
      </c>
      <c r="G111" s="50">
        <f t="shared" si="3"/>
        <v>0.54265324999999998</v>
      </c>
      <c r="H111" s="50">
        <f>IFERROR(Abstract!$C$9+(Abstract!$D$9*D111),-8888)</f>
        <v>7.1482789999999996E-3</v>
      </c>
      <c r="I111" s="50">
        <f>IF(D111&gt;Abstract!$E$9,H111,0)</f>
        <v>7.1482789999999996E-3</v>
      </c>
      <c r="J111" s="36">
        <f t="shared" si="4"/>
        <v>0.24847957550000002</v>
      </c>
      <c r="K111" s="36">
        <f>IFERROR(IF(G111&gt;1, Abstract!$C$10+(Abstract!$D$10*D111),0),-8888)</f>
        <v>0</v>
      </c>
      <c r="L111" s="36">
        <f>IF(D111&gt;Abstract!$E$10,K111,0)</f>
        <v>0</v>
      </c>
      <c r="M111" s="54">
        <f>IF(A111&lt;=Fenologia_Olea_europaea!$F$3,L111,SUM(L111,M110))</f>
        <v>0</v>
      </c>
      <c r="N111">
        <f t="shared" si="5"/>
        <v>107</v>
      </c>
    </row>
    <row r="112" spans="1:15" x14ac:dyDescent="0.3">
      <c r="A112" s="44">
        <f>Fenologia_Olea_europaea!A110</f>
        <v>43939</v>
      </c>
      <c r="B112" s="2">
        <v>22.12</v>
      </c>
      <c r="C112" s="2">
        <v>6.944</v>
      </c>
      <c r="D112" s="38">
        <f>IF(Fenologia_Olea_europaea!B110="",0,Fenologia_Olea_europaea!B110)</f>
        <v>14.532</v>
      </c>
      <c r="E112" s="50">
        <f xml:space="preserve"> IFERROR(Abstract!$C$8+ (Abstract!$D$8 * D112),-8888)</f>
        <v>1.9062000000000003E-2</v>
      </c>
      <c r="F112" s="50">
        <f>IF(D112&gt;Abstract!$E$8,E112,0)</f>
        <v>1.9062000000000003E-2</v>
      </c>
      <c r="G112" s="50">
        <f t="shared" si="3"/>
        <v>0.56171525</v>
      </c>
      <c r="H112" s="50">
        <f>IFERROR(Abstract!$C$9+(Abstract!$D$9*D112),-8888)</f>
        <v>6.841364E-3</v>
      </c>
      <c r="I112" s="50">
        <f>IF(D112&gt;Abstract!$E$9,H112,0)</f>
        <v>6.841364E-3</v>
      </c>
      <c r="J112" s="36">
        <f t="shared" si="4"/>
        <v>0.25532093950000001</v>
      </c>
      <c r="K112" s="36">
        <f>IFERROR(IF(G112&gt;1, Abstract!$C$10+(Abstract!$D$10*D112),0),-8888)</f>
        <v>0</v>
      </c>
      <c r="L112" s="36">
        <f>IF(D112&gt;Abstract!$E$10,K112,0)</f>
        <v>0</v>
      </c>
      <c r="M112" s="54">
        <f>IF(A112&lt;=Fenologia_Olea_europaea!$F$3,L112,SUM(L112,M111))</f>
        <v>0</v>
      </c>
      <c r="N112">
        <f t="shared" si="5"/>
        <v>108</v>
      </c>
    </row>
    <row r="113" spans="1:14" x14ac:dyDescent="0.3">
      <c r="A113" s="44">
        <f>Fenologia_Olea_europaea!A111</f>
        <v>43940</v>
      </c>
      <c r="B113" s="2">
        <v>23.31</v>
      </c>
      <c r="C113" s="2">
        <v>5.3250000000000002</v>
      </c>
      <c r="D113" s="38">
        <f>IF(Fenologia_Olea_europaea!B111="",0,Fenologia_Olea_europaea!B111)</f>
        <v>14.317499999999999</v>
      </c>
      <c r="E113" s="50">
        <f xml:space="preserve"> IFERROR(Abstract!$C$8+ (Abstract!$D$8 * D113),-8888)</f>
        <v>1.8311249999999994E-2</v>
      </c>
      <c r="F113" s="50">
        <f>IF(D113&gt;Abstract!$E$8,E113,0)</f>
        <v>1.8311249999999994E-2</v>
      </c>
      <c r="G113" s="50">
        <f t="shared" si="3"/>
        <v>0.5800265</v>
      </c>
      <c r="H113" s="50">
        <f>IFERROR(Abstract!$C$9+(Abstract!$D$9*D113),-8888)</f>
        <v>6.6746974999999991E-3</v>
      </c>
      <c r="I113" s="50">
        <f>IF(D113&gt;Abstract!$E$9,H113,0)</f>
        <v>6.6746974999999991E-3</v>
      </c>
      <c r="J113" s="36">
        <f t="shared" si="4"/>
        <v>0.261995637</v>
      </c>
      <c r="K113" s="36">
        <f>IFERROR(IF(G113&gt;1, Abstract!$C$10+(Abstract!$D$10*D113),0),-8888)</f>
        <v>0</v>
      </c>
      <c r="L113" s="36">
        <f>IF(D113&gt;Abstract!$E$10,K113,0)</f>
        <v>0</v>
      </c>
      <c r="M113" s="54">
        <f>IF(A113&lt;=Fenologia_Olea_europaea!$F$3,L113,SUM(L113,M112))</f>
        <v>0</v>
      </c>
      <c r="N113">
        <f t="shared" si="5"/>
        <v>109</v>
      </c>
    </row>
    <row r="114" spans="1:14" x14ac:dyDescent="0.3">
      <c r="A114" s="44">
        <f>Fenologia_Olea_europaea!A112</f>
        <v>43941</v>
      </c>
      <c r="B114" s="2">
        <v>20.62</v>
      </c>
      <c r="C114" s="2">
        <v>10.59</v>
      </c>
      <c r="D114" s="38">
        <f>IF(Fenologia_Olea_europaea!B112="",0,Fenologia_Olea_europaea!B112)</f>
        <v>15.605</v>
      </c>
      <c r="E114" s="50">
        <f xml:space="preserve"> IFERROR(Abstract!$C$8+ (Abstract!$D$8 * D114),-8888)</f>
        <v>2.2817499999999998E-2</v>
      </c>
      <c r="F114" s="50">
        <f>IF(D114&gt;Abstract!$E$8,E114,0)</f>
        <v>2.2817499999999998E-2</v>
      </c>
      <c r="G114" s="50">
        <f t="shared" si="3"/>
        <v>0.60284400000000005</v>
      </c>
      <c r="H114" s="50">
        <f>IFERROR(Abstract!$C$9+(Abstract!$D$9*D114),-8888)</f>
        <v>7.6750850000000008E-3</v>
      </c>
      <c r="I114" s="50">
        <f>IF(D114&gt;Abstract!$E$9,H114,0)</f>
        <v>7.6750850000000008E-3</v>
      </c>
      <c r="J114" s="36">
        <f t="shared" si="4"/>
        <v>0.26967072200000003</v>
      </c>
      <c r="K114" s="36">
        <f>IFERROR(IF(G114&gt;1, Abstract!$C$10+(Abstract!$D$10*D114),0),-8888)</f>
        <v>0</v>
      </c>
      <c r="L114" s="36">
        <f>IF(D114&gt;Abstract!$E$10,K114,0)</f>
        <v>0</v>
      </c>
      <c r="M114" s="54">
        <f>IF(A114&lt;=Fenologia_Olea_europaea!$F$3,L114,SUM(L114,M113))</f>
        <v>0</v>
      </c>
      <c r="N114">
        <f t="shared" si="5"/>
        <v>110</v>
      </c>
    </row>
    <row r="115" spans="1:14" x14ac:dyDescent="0.3">
      <c r="A115" s="44">
        <f>Fenologia_Olea_europaea!A113</f>
        <v>43942</v>
      </c>
      <c r="B115" s="2">
        <v>19.04</v>
      </c>
      <c r="C115" s="2">
        <v>4.5309999999999997</v>
      </c>
      <c r="D115" s="38">
        <f>IF(Fenologia_Olea_europaea!B113="",0,Fenologia_Olea_europaea!B113)</f>
        <v>11.785499999999999</v>
      </c>
      <c r="E115" s="50">
        <f xml:space="preserve"> IFERROR(Abstract!$C$8+ (Abstract!$D$8 * D115),-8888)</f>
        <v>9.4492499999999924E-3</v>
      </c>
      <c r="F115" s="50">
        <f>IF(D115&gt;Abstract!$E$8,E115,0)</f>
        <v>9.4492499999999924E-3</v>
      </c>
      <c r="G115" s="50">
        <f t="shared" si="3"/>
        <v>0.61229325000000001</v>
      </c>
      <c r="H115" s="50">
        <f>IFERROR(Abstract!$C$9+(Abstract!$D$9*D115),-8888)</f>
        <v>4.7073334999999999E-3</v>
      </c>
      <c r="I115" s="50">
        <f>IF(D115&gt;Abstract!$E$9,H115,0)</f>
        <v>4.7073334999999999E-3</v>
      </c>
      <c r="J115" s="36">
        <f t="shared" si="4"/>
        <v>0.27437805550000005</v>
      </c>
      <c r="K115" s="36">
        <f>IFERROR(IF(G115&gt;1, Abstract!$C$10+(Abstract!$D$10*D115),0),-8888)</f>
        <v>0</v>
      </c>
      <c r="L115" s="36">
        <f>IF(D115&gt;Abstract!$E$10,K115,0)</f>
        <v>0</v>
      </c>
      <c r="M115" s="54">
        <f>IF(A115&lt;=Fenologia_Olea_europaea!$F$3,L115,SUM(L115,M114))</f>
        <v>0</v>
      </c>
      <c r="N115">
        <f t="shared" si="5"/>
        <v>111</v>
      </c>
    </row>
    <row r="116" spans="1:14" x14ac:dyDescent="0.3">
      <c r="A116" s="44">
        <f>Fenologia_Olea_europaea!A114</f>
        <v>43943</v>
      </c>
      <c r="B116" s="2">
        <v>18.41</v>
      </c>
      <c r="C116" s="2">
        <v>3.2839999999999998</v>
      </c>
      <c r="D116" s="38">
        <f>IF(Fenologia_Olea_europaea!B114="",0,Fenologia_Olea_europaea!B114)</f>
        <v>10.847</v>
      </c>
      <c r="E116" s="50">
        <f xml:space="preserve"> IFERROR(Abstract!$C$8+ (Abstract!$D$8 * D116),-8888)</f>
        <v>6.1644999999999964E-3</v>
      </c>
      <c r="F116" s="50">
        <f>IF(D116&gt;Abstract!$E$8,E116,0)</f>
        <v>6.1644999999999964E-3</v>
      </c>
      <c r="G116" s="50">
        <f t="shared" si="3"/>
        <v>0.61845775000000003</v>
      </c>
      <c r="H116" s="50">
        <f>IFERROR(Abstract!$C$9+(Abstract!$D$9*D116),-8888)</f>
        <v>3.9781189999999996E-3</v>
      </c>
      <c r="I116" s="50">
        <f>IF(D116&gt;Abstract!$E$9,H116,0)</f>
        <v>3.9781189999999996E-3</v>
      </c>
      <c r="J116" s="36">
        <f t="shared" si="4"/>
        <v>0.27835617450000005</v>
      </c>
      <c r="K116" s="36">
        <f>IFERROR(IF(G116&gt;1, Abstract!$C$10+(Abstract!$D$10*D116),0),-8888)</f>
        <v>0</v>
      </c>
      <c r="L116" s="36">
        <f>IF(D116&gt;Abstract!$E$10,K116,0)</f>
        <v>0</v>
      </c>
      <c r="M116" s="54">
        <f>IF(A116&lt;=Fenologia_Olea_europaea!$F$3,L116,SUM(L116,M115))</f>
        <v>0</v>
      </c>
      <c r="N116">
        <f t="shared" si="5"/>
        <v>112</v>
      </c>
    </row>
    <row r="117" spans="1:14" x14ac:dyDescent="0.3">
      <c r="A117" s="44">
        <f>Fenologia_Olea_europaea!A115</f>
        <v>43944</v>
      </c>
      <c r="B117" s="2">
        <v>21.66</v>
      </c>
      <c r="C117" s="2">
        <v>9.5500000000000007</v>
      </c>
      <c r="D117" s="38">
        <f>IF(Fenologia_Olea_europaea!B115="",0,Fenologia_Olea_europaea!B115)</f>
        <v>15.605</v>
      </c>
      <c r="E117" s="50">
        <f xml:space="preserve"> IFERROR(Abstract!$C$8+ (Abstract!$D$8 * D117),-8888)</f>
        <v>2.2817499999999998E-2</v>
      </c>
      <c r="F117" s="50">
        <f>IF(D117&gt;Abstract!$E$8,E117,0)</f>
        <v>2.2817499999999998E-2</v>
      </c>
      <c r="G117" s="50">
        <f t="shared" si="3"/>
        <v>0.64127525000000007</v>
      </c>
      <c r="H117" s="50">
        <f>IFERROR(Abstract!$C$9+(Abstract!$D$9*D117),-8888)</f>
        <v>7.6750850000000008E-3</v>
      </c>
      <c r="I117" s="50">
        <f>IF(D117&gt;Abstract!$E$9,H117,0)</f>
        <v>7.6750850000000008E-3</v>
      </c>
      <c r="J117" s="36">
        <f t="shared" si="4"/>
        <v>0.28603125950000008</v>
      </c>
      <c r="K117" s="36">
        <f>IFERROR(IF(G117&gt;1, Abstract!$C$10+(Abstract!$D$10*D117),0),-8888)</f>
        <v>0</v>
      </c>
      <c r="L117" s="36">
        <f>IF(D117&gt;Abstract!$E$10,K117,0)</f>
        <v>0</v>
      </c>
      <c r="M117" s="54">
        <f>IF(A117&lt;=Fenologia_Olea_europaea!$F$3,L117,SUM(L117,M116))</f>
        <v>0</v>
      </c>
      <c r="N117">
        <f t="shared" si="5"/>
        <v>113</v>
      </c>
    </row>
    <row r="118" spans="1:14" x14ac:dyDescent="0.3">
      <c r="A118" s="44">
        <f>Fenologia_Olea_europaea!A116</f>
        <v>43945</v>
      </c>
      <c r="B118" s="2">
        <v>24.96</v>
      </c>
      <c r="C118" s="2">
        <v>8.2899999999999991</v>
      </c>
      <c r="D118" s="38">
        <f>IF(Fenologia_Olea_europaea!B116="",0,Fenologia_Olea_europaea!B116)</f>
        <v>16.625</v>
      </c>
      <c r="E118" s="50">
        <f xml:space="preserve"> IFERROR(Abstract!$C$8+ (Abstract!$D$8 * D118),-8888)</f>
        <v>2.6387500000000001E-2</v>
      </c>
      <c r="F118" s="50">
        <f>IF(D118&gt;Abstract!$E$8,E118,0)</f>
        <v>2.6387500000000001E-2</v>
      </c>
      <c r="G118" s="50">
        <f t="shared" si="3"/>
        <v>0.66766275000000008</v>
      </c>
      <c r="H118" s="50">
        <f>IFERROR(Abstract!$C$9+(Abstract!$D$9*D118),-8888)</f>
        <v>8.4676249999999995E-3</v>
      </c>
      <c r="I118" s="50">
        <f>IF(D118&gt;Abstract!$E$9,H118,0)</f>
        <v>8.4676249999999995E-3</v>
      </c>
      <c r="J118" s="36">
        <f t="shared" si="4"/>
        <v>0.29449888450000006</v>
      </c>
      <c r="K118" s="36">
        <f>IFERROR(IF(G118&gt;1, Abstract!$C$10+(Abstract!$D$10*D118),0),-8888)</f>
        <v>0</v>
      </c>
      <c r="L118" s="36">
        <f>IF(D118&gt;Abstract!$E$10,K118,0)</f>
        <v>0</v>
      </c>
      <c r="M118" s="54">
        <f>IF(A118&lt;=Fenologia_Olea_europaea!$F$3,L118,SUM(L118,M117))</f>
        <v>0</v>
      </c>
      <c r="N118">
        <f t="shared" si="5"/>
        <v>114</v>
      </c>
    </row>
    <row r="119" spans="1:14" x14ac:dyDescent="0.3">
      <c r="A119" s="44">
        <f>Fenologia_Olea_europaea!A117</f>
        <v>43946</v>
      </c>
      <c r="B119" s="2">
        <v>25.23</v>
      </c>
      <c r="C119" s="2">
        <v>6.9690000000000003</v>
      </c>
      <c r="D119" s="38">
        <f>IF(Fenologia_Olea_europaea!B117="",0,Fenologia_Olea_europaea!B117)</f>
        <v>16.099499999999999</v>
      </c>
      <c r="E119" s="50">
        <f xml:space="preserve"> IFERROR(Abstract!$C$8+ (Abstract!$D$8 * D119),-8888)</f>
        <v>2.4548249999999994E-2</v>
      </c>
      <c r="F119" s="50">
        <f>IF(D119&gt;Abstract!$E$8,E119,0)</f>
        <v>2.4548249999999994E-2</v>
      </c>
      <c r="G119" s="50">
        <f t="shared" si="3"/>
        <v>0.69221100000000013</v>
      </c>
      <c r="H119" s="50">
        <f>IFERROR(Abstract!$C$9+(Abstract!$D$9*D119),-8888)</f>
        <v>8.0593114999999993E-3</v>
      </c>
      <c r="I119" s="50">
        <f>IF(D119&gt;Abstract!$E$9,H119,0)</f>
        <v>8.0593114999999993E-3</v>
      </c>
      <c r="J119" s="36">
        <f t="shared" si="4"/>
        <v>0.30255819600000006</v>
      </c>
      <c r="K119" s="36">
        <f>IFERROR(IF(G119&gt;1, Abstract!$C$10+(Abstract!$D$10*D119),0),-8888)</f>
        <v>0</v>
      </c>
      <c r="L119" s="36">
        <f>IF(D119&gt;Abstract!$E$10,K119,0)</f>
        <v>0</v>
      </c>
      <c r="M119" s="54">
        <f>IF(A119&lt;=Fenologia_Olea_europaea!$F$3,L119,SUM(L119,M118))</f>
        <v>0</v>
      </c>
      <c r="N119">
        <f t="shared" si="5"/>
        <v>115</v>
      </c>
    </row>
    <row r="120" spans="1:14" x14ac:dyDescent="0.3">
      <c r="A120" s="44">
        <f>Fenologia_Olea_europaea!A118</f>
        <v>43947</v>
      </c>
      <c r="B120" s="2">
        <v>19.04</v>
      </c>
      <c r="C120" s="2">
        <v>12.64</v>
      </c>
      <c r="D120" s="38">
        <f>IF(Fenologia_Olea_europaea!B118="",0,Fenologia_Olea_europaea!B118)</f>
        <v>15.84</v>
      </c>
      <c r="E120" s="50">
        <f xml:space="preserve"> IFERROR(Abstract!$C$8+ (Abstract!$D$8 * D120),-8888)</f>
        <v>2.3640000000000001E-2</v>
      </c>
      <c r="F120" s="50">
        <f>IF(D120&gt;Abstract!$E$8,E120,0)</f>
        <v>2.3640000000000001E-2</v>
      </c>
      <c r="G120" s="50">
        <f t="shared" si="3"/>
        <v>0.71585100000000013</v>
      </c>
      <c r="H120" s="50">
        <f>IFERROR(Abstract!$C$9+(Abstract!$D$9*D120),-8888)</f>
        <v>7.8576799999999988E-3</v>
      </c>
      <c r="I120" s="50">
        <f>IF(D120&gt;Abstract!$E$9,H120,0)</f>
        <v>7.8576799999999988E-3</v>
      </c>
      <c r="J120" s="36">
        <f t="shared" si="4"/>
        <v>0.31041587600000003</v>
      </c>
      <c r="K120" s="36">
        <f>IFERROR(IF(G120&gt;1, Abstract!$C$10+(Abstract!$D$10*D120),0),-8888)</f>
        <v>0</v>
      </c>
      <c r="L120" s="36">
        <f>IF(D120&gt;Abstract!$E$10,K120,0)</f>
        <v>0</v>
      </c>
      <c r="M120" s="54">
        <f>IF(A120&lt;=Fenologia_Olea_europaea!$F$3,L120,SUM(L120,M119))</f>
        <v>0</v>
      </c>
      <c r="N120">
        <f t="shared" si="5"/>
        <v>116</v>
      </c>
    </row>
    <row r="121" spans="1:14" x14ac:dyDescent="0.3">
      <c r="A121" s="44">
        <f>Fenologia_Olea_europaea!A119</f>
        <v>43948</v>
      </c>
      <c r="B121" s="2">
        <v>24.66</v>
      </c>
      <c r="C121" s="2">
        <v>11.06</v>
      </c>
      <c r="D121" s="38">
        <f>IF(Fenologia_Olea_europaea!B119="",0,Fenologia_Olea_europaea!B119)</f>
        <v>17.86</v>
      </c>
      <c r="E121" s="50">
        <f xml:space="preserve"> IFERROR(Abstract!$C$8+ (Abstract!$D$8 * D121),-8888)</f>
        <v>3.0709999999999994E-2</v>
      </c>
      <c r="F121" s="50">
        <f>IF(D121&gt;Abstract!$E$8,E121,0)</f>
        <v>3.0709999999999994E-2</v>
      </c>
      <c r="G121" s="50">
        <f t="shared" si="3"/>
        <v>0.74656100000000014</v>
      </c>
      <c r="H121" s="50">
        <f>IFERROR(Abstract!$C$9+(Abstract!$D$9*D121),-8888)</f>
        <v>9.42722E-3</v>
      </c>
      <c r="I121" s="50">
        <f>IF(D121&gt;Abstract!$E$9,H121,0)</f>
        <v>9.42722E-3</v>
      </c>
      <c r="J121" s="36">
        <f t="shared" si="4"/>
        <v>0.31984309600000005</v>
      </c>
      <c r="K121" s="36">
        <f>IFERROR(IF(G121&gt;1, Abstract!$C$10+(Abstract!$D$10*D121),0),-8888)</f>
        <v>0</v>
      </c>
      <c r="L121" s="36">
        <f>IF(D121&gt;Abstract!$E$10,K121,0)</f>
        <v>0</v>
      </c>
      <c r="M121" s="54">
        <f>IF(A121&lt;=Fenologia_Olea_europaea!$F$3,L121,SUM(L121,M120))</f>
        <v>0</v>
      </c>
      <c r="N121">
        <f t="shared" si="5"/>
        <v>117</v>
      </c>
    </row>
    <row r="122" spans="1:14" x14ac:dyDescent="0.3">
      <c r="A122" s="44">
        <f>Fenologia_Olea_europaea!A120</f>
        <v>43949</v>
      </c>
      <c r="B122" s="2">
        <v>26.68</v>
      </c>
      <c r="C122" s="2">
        <v>9.61</v>
      </c>
      <c r="D122" s="38">
        <f>IF(Fenologia_Olea_europaea!B120="",0,Fenologia_Olea_europaea!B120)</f>
        <v>18.145</v>
      </c>
      <c r="E122" s="50">
        <f xml:space="preserve"> IFERROR(Abstract!$C$8+ (Abstract!$D$8 * D122),-8888)</f>
        <v>3.1707499999999993E-2</v>
      </c>
      <c r="F122" s="50">
        <f>IF(D122&gt;Abstract!$E$8,E122,0)</f>
        <v>3.1707499999999993E-2</v>
      </c>
      <c r="G122" s="50">
        <f t="shared" si="3"/>
        <v>0.77826850000000014</v>
      </c>
      <c r="H122" s="50">
        <f>IFERROR(Abstract!$C$9+(Abstract!$D$9*D122),-8888)</f>
        <v>9.6486650000000007E-3</v>
      </c>
      <c r="I122" s="50">
        <f>IF(D122&gt;Abstract!$E$9,H122,0)</f>
        <v>9.6486650000000007E-3</v>
      </c>
      <c r="J122" s="36">
        <f t="shared" si="4"/>
        <v>0.32949176100000005</v>
      </c>
      <c r="K122" s="36">
        <f>IFERROR(IF(G122&gt;1, Abstract!$C$10+(Abstract!$D$10*D122),0),-8888)</f>
        <v>0</v>
      </c>
      <c r="L122" s="36">
        <f>IF(D122&gt;Abstract!$E$10,K122,0)</f>
        <v>0</v>
      </c>
      <c r="M122" s="54">
        <f>IF(A122&lt;=Fenologia_Olea_europaea!$F$3,L122,SUM(L122,M121))</f>
        <v>0</v>
      </c>
      <c r="N122">
        <f t="shared" si="5"/>
        <v>118</v>
      </c>
    </row>
    <row r="123" spans="1:14" x14ac:dyDescent="0.3">
      <c r="A123" s="44">
        <f>Fenologia_Olea_europaea!A121</f>
        <v>43950</v>
      </c>
      <c r="B123" s="2">
        <v>28.2</v>
      </c>
      <c r="C123" s="2">
        <v>10.07</v>
      </c>
      <c r="D123" s="38">
        <f>IF(Fenologia_Olea_europaea!B121="",0,Fenologia_Olea_europaea!B121)</f>
        <v>19.134999999999998</v>
      </c>
      <c r="E123" s="50">
        <f xml:space="preserve"> IFERROR(Abstract!$C$8+ (Abstract!$D$8 * D123),-8888)</f>
        <v>3.5172499999999988E-2</v>
      </c>
      <c r="F123" s="50">
        <f>IF(D123&gt;Abstract!$E$8,E123,0)</f>
        <v>3.5172499999999988E-2</v>
      </c>
      <c r="G123" s="50">
        <f t="shared" si="3"/>
        <v>0.81344100000000008</v>
      </c>
      <c r="H123" s="50">
        <f>IFERROR(Abstract!$C$9+(Abstract!$D$9*D123),-8888)</f>
        <v>1.0417895E-2</v>
      </c>
      <c r="I123" s="50">
        <f>IF(D123&gt;Abstract!$E$9,H123,0)</f>
        <v>1.0417895E-2</v>
      </c>
      <c r="J123" s="36">
        <f t="shared" si="4"/>
        <v>0.33990965600000006</v>
      </c>
      <c r="K123" s="36">
        <f>IFERROR(IF(G123&gt;1, Abstract!$C$10+(Abstract!$D$10*D123),0),-8888)</f>
        <v>0</v>
      </c>
      <c r="L123" s="36">
        <f>IF(D123&gt;Abstract!$E$10,K123,0)</f>
        <v>0</v>
      </c>
      <c r="M123" s="54">
        <f>IF(A123&lt;=Fenologia_Olea_europaea!$F$3,L123,SUM(L123,M122))</f>
        <v>0</v>
      </c>
      <c r="N123">
        <f t="shared" si="5"/>
        <v>119</v>
      </c>
    </row>
    <row r="124" spans="1:14" x14ac:dyDescent="0.3">
      <c r="A124" s="44">
        <f>Fenologia_Olea_europaea!A122</f>
        <v>43951</v>
      </c>
      <c r="B124" s="2">
        <v>29.45</v>
      </c>
      <c r="C124" s="2">
        <v>11.06</v>
      </c>
      <c r="D124" s="38">
        <f>IF(Fenologia_Olea_europaea!B122="",0,Fenologia_Olea_europaea!B122)</f>
        <v>20.254999999999999</v>
      </c>
      <c r="E124" s="50">
        <f xml:space="preserve"> IFERROR(Abstract!$C$8+ (Abstract!$D$8 * D124),-8888)</f>
        <v>3.9092499999999995E-2</v>
      </c>
      <c r="F124" s="50">
        <f>IF(D124&gt;Abstract!$E$8,E124,0)</f>
        <v>3.9092499999999995E-2</v>
      </c>
      <c r="G124" s="50">
        <f t="shared" si="3"/>
        <v>0.85253350000000006</v>
      </c>
      <c r="H124" s="50">
        <f>IFERROR(Abstract!$C$9+(Abstract!$D$9*D124),-8888)</f>
        <v>1.1288135000000001E-2</v>
      </c>
      <c r="I124" s="50">
        <f>IF(D124&gt;Abstract!$E$9,H124,0)</f>
        <v>1.1288135000000001E-2</v>
      </c>
      <c r="J124" s="36">
        <f t="shared" si="4"/>
        <v>0.35119779100000004</v>
      </c>
      <c r="K124" s="36">
        <f>IFERROR(IF(G124&gt;1, Abstract!$C$10+(Abstract!$D$10*D124),0),-8888)</f>
        <v>0</v>
      </c>
      <c r="L124" s="36">
        <f>IF(D124&gt;Abstract!$E$10,K124,0)</f>
        <v>0</v>
      </c>
      <c r="M124" s="54">
        <f>IF(A124&lt;=Fenologia_Olea_europaea!$F$3,L124,SUM(L124,M123))</f>
        <v>0</v>
      </c>
      <c r="N124">
        <f t="shared" si="5"/>
        <v>120</v>
      </c>
    </row>
    <row r="125" spans="1:14" x14ac:dyDescent="0.3">
      <c r="A125" s="44">
        <f>Fenologia_Olea_europaea!A123</f>
        <v>43952</v>
      </c>
      <c r="B125" s="2">
        <v>26.58</v>
      </c>
      <c r="C125" s="2">
        <v>13.57</v>
      </c>
      <c r="D125" s="38">
        <f>IF(Fenologia_Olea_europaea!B123="",0,Fenologia_Olea_europaea!B123)</f>
        <v>20.074999999999999</v>
      </c>
      <c r="E125" s="50">
        <f xml:space="preserve"> IFERROR(Abstract!$C$8+ (Abstract!$D$8 * D125),-8888)</f>
        <v>3.8462500000000004E-2</v>
      </c>
      <c r="F125" s="50">
        <f>IF(D125&gt;Abstract!$E$8,E125,0)</f>
        <v>3.8462500000000004E-2</v>
      </c>
      <c r="G125" s="50">
        <f t="shared" si="3"/>
        <v>0.89099600000000001</v>
      </c>
      <c r="H125" s="50">
        <f>IFERROR(Abstract!$C$9+(Abstract!$D$9*D125),-8888)</f>
        <v>1.1148274999999999E-2</v>
      </c>
      <c r="I125" s="50">
        <f>IF(D125&gt;Abstract!$E$9,H125,0)</f>
        <v>1.1148274999999999E-2</v>
      </c>
      <c r="J125" s="36">
        <f t="shared" si="4"/>
        <v>0.36234606600000002</v>
      </c>
      <c r="K125" s="36">
        <f>IFERROR(IF(G125&gt;1, Abstract!$C$10+(Abstract!$D$10*D125),0),-8888)</f>
        <v>0</v>
      </c>
      <c r="L125" s="36">
        <f>IF(D125&gt;Abstract!$E$10,K125,0)</f>
        <v>0</v>
      </c>
      <c r="M125" s="54">
        <f>IF(A125&lt;=Fenologia_Olea_europaea!$F$3,L125,SUM(L125,M124))</f>
        <v>0</v>
      </c>
      <c r="N125">
        <f t="shared" si="5"/>
        <v>121</v>
      </c>
    </row>
    <row r="126" spans="1:14" x14ac:dyDescent="0.3">
      <c r="A126" s="44">
        <f>Fenologia_Olea_europaea!A124</f>
        <v>43953</v>
      </c>
      <c r="B126" s="2">
        <v>27.47</v>
      </c>
      <c r="C126" s="2">
        <v>12.73</v>
      </c>
      <c r="D126" s="38">
        <f>IF(Fenologia_Olea_europaea!B124="",0,Fenologia_Olea_europaea!B124)</f>
        <v>20.100000000000001</v>
      </c>
      <c r="E126" s="50">
        <f xml:space="preserve"> IFERROR(Abstract!$C$8+ (Abstract!$D$8 * D126),-8888)</f>
        <v>3.8550000000000008E-2</v>
      </c>
      <c r="F126" s="50">
        <f>IF(D126&gt;Abstract!$E$8,E126,0)</f>
        <v>3.8550000000000008E-2</v>
      </c>
      <c r="G126" s="50">
        <f t="shared" si="3"/>
        <v>0.92954599999999998</v>
      </c>
      <c r="H126" s="50">
        <f>IFERROR(Abstract!$C$9+(Abstract!$D$9*D126),-8888)</f>
        <v>1.1167700000000003E-2</v>
      </c>
      <c r="I126" s="50">
        <f>IF(D126&gt;Abstract!$E$9,H126,0)</f>
        <v>1.1167700000000003E-2</v>
      </c>
      <c r="J126" s="36">
        <f t="shared" si="4"/>
        <v>0.37351376600000002</v>
      </c>
      <c r="K126" s="36">
        <f>IFERROR(IF(G126&gt;1, Abstract!$C$10+(Abstract!$D$10*D126),0),-8888)</f>
        <v>0</v>
      </c>
      <c r="L126" s="36">
        <f>IF(D126&gt;Abstract!$E$10,K126,0)</f>
        <v>0</v>
      </c>
      <c r="M126" s="54">
        <f>IF(A126&lt;=Fenologia_Olea_europaea!$F$3,L126,SUM(L126,M125))</f>
        <v>0</v>
      </c>
      <c r="N126">
        <f t="shared" si="5"/>
        <v>122</v>
      </c>
    </row>
    <row r="127" spans="1:14" x14ac:dyDescent="0.3">
      <c r="A127" s="44">
        <f>Fenologia_Olea_europaea!A125</f>
        <v>43954</v>
      </c>
      <c r="B127" s="2">
        <v>27.93</v>
      </c>
      <c r="C127" s="2">
        <v>10.5</v>
      </c>
      <c r="D127" s="38">
        <f>IF(Fenologia_Olea_europaea!B125="",0,Fenologia_Olea_europaea!B125)</f>
        <v>19.215</v>
      </c>
      <c r="E127" s="50">
        <f xml:space="preserve"> IFERROR(Abstract!$C$8+ (Abstract!$D$8 * D127),-8888)</f>
        <v>3.5452500000000005E-2</v>
      </c>
      <c r="F127" s="50">
        <f>IF(D127&gt;Abstract!$E$8,E127,0)</f>
        <v>3.5452500000000005E-2</v>
      </c>
      <c r="G127" s="50">
        <f t="shared" si="3"/>
        <v>0.96499849999999998</v>
      </c>
      <c r="H127" s="50">
        <f>IFERROR(Abstract!$C$9+(Abstract!$D$9*D127),-8888)</f>
        <v>1.0480055000000002E-2</v>
      </c>
      <c r="I127" s="50">
        <f>IF(D127&gt;Abstract!$E$9,H127,0)</f>
        <v>1.0480055000000002E-2</v>
      </c>
      <c r="J127" s="36">
        <f t="shared" si="4"/>
        <v>0.38399382100000001</v>
      </c>
      <c r="K127" s="36">
        <f>IFERROR(IF(G127&gt;1, Abstract!$C$10+(Abstract!$D$10*D127),0),-8888)</f>
        <v>0</v>
      </c>
      <c r="L127" s="36">
        <f>IF(D127&gt;Abstract!$E$10,K127,0)</f>
        <v>0</v>
      </c>
      <c r="M127" s="54">
        <f>IF(A127&lt;=Fenologia_Olea_europaea!$F$3,L127,SUM(L127,M126))</f>
        <v>0</v>
      </c>
      <c r="N127">
        <f t="shared" si="5"/>
        <v>123</v>
      </c>
    </row>
    <row r="128" spans="1:14" x14ac:dyDescent="0.3">
      <c r="A128" s="44">
        <f>Fenologia_Olea_europaea!A126</f>
        <v>43955</v>
      </c>
      <c r="B128" s="2">
        <v>24.96</v>
      </c>
      <c r="C128" s="2">
        <v>13.43</v>
      </c>
      <c r="D128" s="38">
        <f>IF(Fenologia_Olea_europaea!B126="",0,Fenologia_Olea_europaea!B126)</f>
        <v>19.195</v>
      </c>
      <c r="E128" s="50">
        <f xml:space="preserve"> IFERROR(Abstract!$C$8+ (Abstract!$D$8 * D128),-8888)</f>
        <v>3.5382500000000004E-2</v>
      </c>
      <c r="F128" s="50">
        <f>IF(D128&gt;Abstract!$E$8,E128,0)</f>
        <v>3.5382500000000004E-2</v>
      </c>
      <c r="G128" s="50">
        <f t="shared" si="3"/>
        <v>1.000381</v>
      </c>
      <c r="H128" s="50">
        <f>IFERROR(Abstract!$C$9+(Abstract!$D$9*D128),-8888)</f>
        <v>1.0464515000000001E-2</v>
      </c>
      <c r="I128" s="50">
        <f>IF(D128&gt;Abstract!$E$9,H128,0)</f>
        <v>1.0464515000000001E-2</v>
      </c>
      <c r="J128" s="36">
        <f t="shared" si="4"/>
        <v>0.39445833600000002</v>
      </c>
      <c r="K128" s="36">
        <f>IFERROR(IF(G128&gt;1, Abstract!$C$10+(Abstract!$D$10*D128),0),-8888)</f>
        <v>2.9615500000000003E-3</v>
      </c>
      <c r="L128" s="36">
        <f>IF(D128&gt;Abstract!$E$10,K128,0)</f>
        <v>2.9615500000000003E-3</v>
      </c>
      <c r="M128" s="54">
        <f>IF(A128&lt;=Fenologia_Olea_europaea!$F$3,L128,SUM(L128,M127))</f>
        <v>2.9615500000000003E-3</v>
      </c>
      <c r="N128">
        <f t="shared" si="5"/>
        <v>124</v>
      </c>
    </row>
    <row r="129" spans="1:14" x14ac:dyDescent="0.3">
      <c r="A129" s="44">
        <f>Fenologia_Olea_europaea!A127</f>
        <v>43956</v>
      </c>
      <c r="B129" s="2">
        <v>22.06</v>
      </c>
      <c r="C129" s="2">
        <v>14.16</v>
      </c>
      <c r="D129" s="38">
        <f>IF(Fenologia_Olea_europaea!B127="",0,Fenologia_Olea_europaea!B127)</f>
        <v>18.11</v>
      </c>
      <c r="E129" s="50">
        <f xml:space="preserve"> IFERROR(Abstract!$C$8+ (Abstract!$D$8 * D129),-8888)</f>
        <v>3.1584999999999995E-2</v>
      </c>
      <c r="F129" s="50">
        <f>IF(D129&gt;Abstract!$E$8,E129,0)</f>
        <v>3.1584999999999995E-2</v>
      </c>
      <c r="G129" s="50">
        <f t="shared" si="3"/>
        <v>1.0319659999999999</v>
      </c>
      <c r="H129" s="50">
        <f>IFERROR(Abstract!$C$9+(Abstract!$D$9*D129),-8888)</f>
        <v>9.62147E-3</v>
      </c>
      <c r="I129" s="50">
        <f>IF(D129&gt;Abstract!$E$9,H129,0)</f>
        <v>9.62147E-3</v>
      </c>
      <c r="J129" s="36">
        <f t="shared" si="4"/>
        <v>0.40407980600000004</v>
      </c>
      <c r="K129" s="36">
        <f>IFERROR(IF(G129&gt;1, Abstract!$C$10+(Abstract!$D$10*D129),0),-8888)</f>
        <v>1.561899999999998E-3</v>
      </c>
      <c r="L129" s="36">
        <f>IF(D129&gt;Abstract!$E$10,K129,0)</f>
        <v>1.561899999999998E-3</v>
      </c>
      <c r="M129" s="54">
        <f>IF(A129&lt;=Fenologia_Olea_europaea!$F$3,L129,SUM(L129,M128))</f>
        <v>4.5234499999999983E-3</v>
      </c>
      <c r="N129">
        <f t="shared" si="5"/>
        <v>125</v>
      </c>
    </row>
    <row r="130" spans="1:14" x14ac:dyDescent="0.3">
      <c r="A130" s="44">
        <f>Fenologia_Olea_europaea!A128</f>
        <v>43957</v>
      </c>
      <c r="B130" s="2">
        <v>24.4</v>
      </c>
      <c r="C130" s="2">
        <v>11.32</v>
      </c>
      <c r="D130" s="38">
        <f>IF(Fenologia_Olea_europaea!B128="",0,Fenologia_Olea_europaea!B128)</f>
        <v>17.86</v>
      </c>
      <c r="E130" s="50">
        <f xml:space="preserve"> IFERROR(Abstract!$C$8+ (Abstract!$D$8 * D130),-8888)</f>
        <v>3.0709999999999994E-2</v>
      </c>
      <c r="F130" s="50">
        <f>IF(D130&gt;Abstract!$E$8,E130,0)</f>
        <v>3.0709999999999994E-2</v>
      </c>
      <c r="G130" s="50">
        <f t="shared" si="3"/>
        <v>1.062676</v>
      </c>
      <c r="H130" s="50">
        <f>IFERROR(Abstract!$C$9+(Abstract!$D$9*D130),-8888)</f>
        <v>9.42722E-3</v>
      </c>
      <c r="I130" s="50">
        <f>IF(D130&gt;Abstract!$E$9,H130,0)</f>
        <v>9.42722E-3</v>
      </c>
      <c r="J130" s="36">
        <f t="shared" si="4"/>
        <v>0.41350702600000006</v>
      </c>
      <c r="K130" s="36">
        <f>IFERROR(IF(G130&gt;1, Abstract!$C$10+(Abstract!$D$10*D130),0),-8888)</f>
        <v>1.2393999999999981E-3</v>
      </c>
      <c r="L130" s="36">
        <f>IF(D130&gt;Abstract!$E$10,K130,0)</f>
        <v>1.2393999999999981E-3</v>
      </c>
      <c r="M130" s="54">
        <f>IF(A130&lt;=Fenologia_Olea_europaea!$F$3,L130,SUM(L130,M129))</f>
        <v>5.7628499999999964E-3</v>
      </c>
      <c r="N130">
        <f t="shared" si="5"/>
        <v>126</v>
      </c>
    </row>
    <row r="131" spans="1:14" x14ac:dyDescent="0.3">
      <c r="A131" s="44">
        <f>Fenologia_Olea_europaea!A129</f>
        <v>43958</v>
      </c>
      <c r="B131" s="2">
        <v>23.38</v>
      </c>
      <c r="C131" s="2">
        <v>10.9</v>
      </c>
      <c r="D131" s="38">
        <f>IF(Fenologia_Olea_europaea!B129="",0,Fenologia_Olea_europaea!B129)</f>
        <v>17.14</v>
      </c>
      <c r="E131" s="50">
        <f xml:space="preserve"> IFERROR(Abstract!$C$8+ (Abstract!$D$8 * D131),-8888)</f>
        <v>2.819E-2</v>
      </c>
      <c r="F131" s="50">
        <f>IF(D131&gt;Abstract!$E$8,E131,0)</f>
        <v>2.819E-2</v>
      </c>
      <c r="G131" s="50">
        <f t="shared" si="3"/>
        <v>1.0908659999999999</v>
      </c>
      <c r="H131" s="50">
        <f>IFERROR(Abstract!$C$9+(Abstract!$D$9*D131),-8888)</f>
        <v>8.8677800000000022E-3</v>
      </c>
      <c r="I131" s="50">
        <f>IF(D131&gt;Abstract!$E$9,H131,0)</f>
        <v>8.8677800000000022E-3</v>
      </c>
      <c r="J131" s="36">
        <f t="shared" si="4"/>
        <v>0.42237480600000005</v>
      </c>
      <c r="K131" s="36">
        <f>IFERROR(IF(G131&gt;1, Abstract!$C$10+(Abstract!$D$10*D131),0),-8888)</f>
        <v>3.1059999999999768E-4</v>
      </c>
      <c r="L131" s="36">
        <f>IF(D131&gt;Abstract!$E$10,K131,0)</f>
        <v>3.1059999999999768E-4</v>
      </c>
      <c r="M131" s="54">
        <f>IF(A131&lt;=Fenologia_Olea_europaea!$F$3,L131,SUM(L131,M130))</f>
        <v>6.0734499999999941E-3</v>
      </c>
      <c r="N131">
        <f t="shared" si="5"/>
        <v>127</v>
      </c>
    </row>
    <row r="132" spans="1:14" x14ac:dyDescent="0.3">
      <c r="A132" s="44">
        <f>Fenologia_Olea_europaea!A130</f>
        <v>43959</v>
      </c>
      <c r="B132" s="2">
        <v>24.63</v>
      </c>
      <c r="C132" s="2">
        <v>11.66</v>
      </c>
      <c r="D132" s="38">
        <f>IF(Fenologia_Olea_europaea!B130="",0,Fenologia_Olea_europaea!B130)</f>
        <v>18.145</v>
      </c>
      <c r="E132" s="50">
        <f xml:space="preserve"> IFERROR(Abstract!$C$8+ (Abstract!$D$8 * D132),-8888)</f>
        <v>3.1707499999999993E-2</v>
      </c>
      <c r="F132" s="50">
        <f>IF(D132&gt;Abstract!$E$8,E132,0)</f>
        <v>3.1707499999999993E-2</v>
      </c>
      <c r="G132" s="50">
        <f t="shared" si="3"/>
        <v>1.1225734999999999</v>
      </c>
      <c r="H132" s="50">
        <f>IFERROR(Abstract!$C$9+(Abstract!$D$9*D132),-8888)</f>
        <v>9.6486650000000007E-3</v>
      </c>
      <c r="I132" s="50">
        <f>IF(D132&gt;Abstract!$E$9,H132,0)</f>
        <v>9.6486650000000007E-3</v>
      </c>
      <c r="J132" s="36">
        <f t="shared" si="4"/>
        <v>0.43202347100000005</v>
      </c>
      <c r="K132" s="36">
        <f>IFERROR(IF(G132&gt;1, Abstract!$C$10+(Abstract!$D$10*D132),0),-8888)</f>
        <v>1.6070499999999988E-3</v>
      </c>
      <c r="L132" s="36">
        <f>IF(D132&gt;Abstract!$E$10,K132,0)</f>
        <v>1.6070499999999988E-3</v>
      </c>
      <c r="M132" s="54">
        <f>IF(A132&lt;=Fenologia_Olea_europaea!$F$3,L132,SUM(L132,M131))</f>
        <v>7.6804999999999929E-3</v>
      </c>
      <c r="N132">
        <f t="shared" si="5"/>
        <v>128</v>
      </c>
    </row>
    <row r="133" spans="1:14" x14ac:dyDescent="0.3">
      <c r="A133" s="44">
        <f>Fenologia_Olea_europaea!A131</f>
        <v>43960</v>
      </c>
      <c r="B133" s="2">
        <v>27.93</v>
      </c>
      <c r="C133" s="2">
        <v>9.8800000000000008</v>
      </c>
      <c r="D133" s="38">
        <f>IF(Fenologia_Olea_europaea!B131="",0,Fenologia_Olea_europaea!B131)</f>
        <v>18.905000000000001</v>
      </c>
      <c r="E133" s="50">
        <f xml:space="preserve"> IFERROR(Abstract!$C$8+ (Abstract!$D$8 * D133),-8888)</f>
        <v>3.4367500000000002E-2</v>
      </c>
      <c r="F133" s="50">
        <f>IF(D133&gt;Abstract!$E$8,E133,0)</f>
        <v>3.4367500000000002E-2</v>
      </c>
      <c r="G133" s="50">
        <f t="shared" si="3"/>
        <v>1.156941</v>
      </c>
      <c r="H133" s="50">
        <f>IFERROR(Abstract!$C$9+(Abstract!$D$9*D133),-8888)</f>
        <v>1.0239185000000001E-2</v>
      </c>
      <c r="I133" s="50">
        <f>IF(D133&gt;Abstract!$E$9,H133,0)</f>
        <v>1.0239185000000001E-2</v>
      </c>
      <c r="J133" s="36">
        <f t="shared" si="4"/>
        <v>0.44226265600000003</v>
      </c>
      <c r="K133" s="36">
        <f>IFERROR(IF(G133&gt;1, Abstract!$C$10+(Abstract!$D$10*D133),0),-8888)</f>
        <v>2.5874500000000016E-3</v>
      </c>
      <c r="L133" s="36">
        <f>IF(D133&gt;Abstract!$E$10,K133,0)</f>
        <v>2.5874500000000016E-3</v>
      </c>
      <c r="M133" s="54">
        <f>IF(A133&lt;=Fenologia_Olea_europaea!$F$3,L133,SUM(L133,M132))</f>
        <v>1.0267949999999994E-2</v>
      </c>
      <c r="N133">
        <f t="shared" si="5"/>
        <v>129</v>
      </c>
    </row>
    <row r="134" spans="1:14" x14ac:dyDescent="0.3">
      <c r="A134" s="44">
        <f>Fenologia_Olea_europaea!A132</f>
        <v>43961</v>
      </c>
      <c r="B134" s="2">
        <v>26.02</v>
      </c>
      <c r="C134" s="2">
        <v>12.51</v>
      </c>
      <c r="D134" s="38">
        <f>IF(Fenologia_Olea_europaea!B132="",0,Fenologia_Olea_europaea!B132)</f>
        <v>19.265000000000001</v>
      </c>
      <c r="E134" s="50">
        <f xml:space="preserve"> IFERROR(Abstract!$C$8+ (Abstract!$D$8 * D134),-8888)</f>
        <v>3.5627499999999999E-2</v>
      </c>
      <c r="F134" s="50">
        <f>IF(D134&gt;Abstract!$E$8,E134,0)</f>
        <v>3.5627499999999999E-2</v>
      </c>
      <c r="G134" s="50">
        <f t="shared" si="3"/>
        <v>1.1925684999999999</v>
      </c>
      <c r="H134" s="50">
        <f>IFERROR(Abstract!$C$9+(Abstract!$D$9*D134),-8888)</f>
        <v>1.0518905000000002E-2</v>
      </c>
      <c r="I134" s="50">
        <f>IF(D134&gt;Abstract!$E$9,H134,0)</f>
        <v>1.0518905000000002E-2</v>
      </c>
      <c r="J134" s="36">
        <f t="shared" si="4"/>
        <v>0.45278156100000005</v>
      </c>
      <c r="K134" s="36">
        <f>IFERROR(IF(G134&gt;1, Abstract!$C$10+(Abstract!$D$10*D134),0),-8888)</f>
        <v>3.0518499999999983E-3</v>
      </c>
      <c r="L134" s="36">
        <f>IF(D134&gt;Abstract!$E$10,K134,0)</f>
        <v>3.0518499999999983E-3</v>
      </c>
      <c r="M134" s="54">
        <f>IF(A134&lt;=Fenologia_Olea_europaea!$F$3,L134,SUM(L134,M133))</f>
        <v>1.3319799999999993E-2</v>
      </c>
      <c r="N134">
        <f t="shared" si="5"/>
        <v>130</v>
      </c>
    </row>
    <row r="135" spans="1:14" x14ac:dyDescent="0.3">
      <c r="A135" s="44">
        <f>Fenologia_Olea_europaea!A133</f>
        <v>43962</v>
      </c>
      <c r="B135" s="2">
        <v>22.73</v>
      </c>
      <c r="C135" s="2">
        <v>9.74</v>
      </c>
      <c r="D135" s="38">
        <f>IF(Fenologia_Olea_europaea!B133="",0,Fenologia_Olea_europaea!B133)</f>
        <v>16.234999999999999</v>
      </c>
      <c r="E135" s="50">
        <f xml:space="preserve"> IFERROR(Abstract!$C$8+ (Abstract!$D$8 * D135),-8888)</f>
        <v>2.5022499999999996E-2</v>
      </c>
      <c r="F135" s="50">
        <f>IF(D135&gt;Abstract!$E$8,E135,0)</f>
        <v>2.5022499999999996E-2</v>
      </c>
      <c r="G135" s="50">
        <f t="shared" ref="G135:G198" si="6">IF(A135&lt;=$E$2,F135,SUM(F135,G134))</f>
        <v>1.2175909999999999</v>
      </c>
      <c r="H135" s="50">
        <f>IFERROR(Abstract!$C$9+(Abstract!$D$9*D135),-8888)</f>
        <v>8.1645950000000002E-3</v>
      </c>
      <c r="I135" s="50">
        <f>IF(D135&gt;Abstract!$E$9,H135,0)</f>
        <v>8.1645950000000002E-3</v>
      </c>
      <c r="J135" s="36">
        <f t="shared" ref="J135:J198" si="7">IF(A135&lt;=$E$2,I135,SUM(I135,J134))</f>
        <v>0.46094615600000005</v>
      </c>
      <c r="K135" s="36">
        <f>IFERROR(IF(G135&gt;1, Abstract!$C$10+(Abstract!$D$10*D135),0),-8888)</f>
        <v>-8.5685000000000275E-4</v>
      </c>
      <c r="L135" s="36">
        <f>IF(D135&gt;Abstract!$E$10,K135,0)</f>
        <v>0</v>
      </c>
      <c r="M135" s="54">
        <f>IF(A135&lt;=Fenologia_Olea_europaea!$F$3,L135,SUM(L135,M134))</f>
        <v>1.3319799999999993E-2</v>
      </c>
      <c r="N135">
        <f t="shared" ref="N135:N198" si="8">N134+1</f>
        <v>131</v>
      </c>
    </row>
    <row r="136" spans="1:14" x14ac:dyDescent="0.3">
      <c r="A136" s="44">
        <f>Fenologia_Olea_europaea!A134</f>
        <v>43963</v>
      </c>
      <c r="B136" s="2">
        <v>19.63</v>
      </c>
      <c r="C136" s="2">
        <v>10.86</v>
      </c>
      <c r="D136" s="38">
        <f>IF(Fenologia_Olea_europaea!B134="",0,Fenologia_Olea_europaea!B134)</f>
        <v>15.244999999999999</v>
      </c>
      <c r="E136" s="50">
        <f xml:space="preserve"> IFERROR(Abstract!$C$8+ (Abstract!$D$8 * D136),-8888)</f>
        <v>2.1557499999999993E-2</v>
      </c>
      <c r="F136" s="50">
        <f>IF(D136&gt;Abstract!$E$8,E136,0)</f>
        <v>2.1557499999999993E-2</v>
      </c>
      <c r="G136" s="50">
        <f t="shared" si="6"/>
        <v>1.2391484999999998</v>
      </c>
      <c r="H136" s="50">
        <f>IFERROR(Abstract!$C$9+(Abstract!$D$9*D136),-8888)</f>
        <v>7.3953650000000001E-3</v>
      </c>
      <c r="I136" s="50">
        <f>IF(D136&gt;Abstract!$E$9,H136,0)</f>
        <v>7.3953650000000001E-3</v>
      </c>
      <c r="J136" s="36">
        <f t="shared" si="7"/>
        <v>0.46834152100000004</v>
      </c>
      <c r="K136" s="36">
        <f>IFERROR(IF(G136&gt;1, Abstract!$C$10+(Abstract!$D$10*D136),0),-8888)</f>
        <v>-2.1339500000000025E-3</v>
      </c>
      <c r="L136" s="36">
        <f>IF(D136&gt;Abstract!$E$10,K136,0)</f>
        <v>0</v>
      </c>
      <c r="M136" s="54">
        <f>IF(A136&lt;=Fenologia_Olea_europaea!$F$3,L136,SUM(L136,M135))</f>
        <v>1.3319799999999993E-2</v>
      </c>
      <c r="N136">
        <f t="shared" si="8"/>
        <v>132</v>
      </c>
    </row>
    <row r="137" spans="1:14" x14ac:dyDescent="0.3">
      <c r="A137" s="44">
        <f>Fenologia_Olea_europaea!A135</f>
        <v>43964</v>
      </c>
      <c r="B137" s="2">
        <v>23.77</v>
      </c>
      <c r="C137" s="2">
        <v>9.81</v>
      </c>
      <c r="D137" s="38">
        <f>IF(Fenologia_Olea_europaea!B135="",0,Fenologia_Olea_europaea!B135)</f>
        <v>16.79</v>
      </c>
      <c r="E137" s="50">
        <f xml:space="preserve"> IFERROR(Abstract!$C$8+ (Abstract!$D$8 * D137),-8888)</f>
        <v>2.6964999999999996E-2</v>
      </c>
      <c r="F137" s="50">
        <f>IF(D137&gt;Abstract!$E$8,E137,0)</f>
        <v>2.6964999999999996E-2</v>
      </c>
      <c r="G137" s="50">
        <f t="shared" si="6"/>
        <v>1.2661134999999997</v>
      </c>
      <c r="H137" s="50">
        <f>IFERROR(Abstract!$C$9+(Abstract!$D$9*D137),-8888)</f>
        <v>8.5958299999999987E-3</v>
      </c>
      <c r="I137" s="50">
        <f>IF(D137&gt;Abstract!$E$9,H137,0)</f>
        <v>8.5958299999999987E-3</v>
      </c>
      <c r="J137" s="36">
        <f t="shared" si="7"/>
        <v>0.47693735100000001</v>
      </c>
      <c r="K137" s="36">
        <f>IFERROR(IF(G137&gt;1, Abstract!$C$10+(Abstract!$D$10*D137),0),-8888)</f>
        <v>-1.4090000000000283E-4</v>
      </c>
      <c r="L137" s="36">
        <f>IF(D137&gt;Abstract!$E$10,K137,0)</f>
        <v>0</v>
      </c>
      <c r="M137" s="54">
        <f>IF(A137&lt;=Fenologia_Olea_europaea!$F$3,L137,SUM(L137,M136))</f>
        <v>1.3319799999999993E-2</v>
      </c>
      <c r="N137">
        <f t="shared" si="8"/>
        <v>133</v>
      </c>
    </row>
    <row r="138" spans="1:14" x14ac:dyDescent="0.3">
      <c r="A138" s="44">
        <f>Fenologia_Olea_europaea!A136</f>
        <v>43965</v>
      </c>
      <c r="B138" s="2">
        <v>26.05</v>
      </c>
      <c r="C138" s="2">
        <v>7.74</v>
      </c>
      <c r="D138" s="38">
        <f>IF(Fenologia_Olea_europaea!B136="",0,Fenologia_Olea_europaea!B136)</f>
        <v>16.895</v>
      </c>
      <c r="E138" s="50">
        <f xml:space="preserve"> IFERROR(Abstract!$C$8+ (Abstract!$D$8 * D138),-8888)</f>
        <v>2.7332499999999996E-2</v>
      </c>
      <c r="F138" s="50">
        <f>IF(D138&gt;Abstract!$E$8,E138,0)</f>
        <v>2.7332499999999996E-2</v>
      </c>
      <c r="G138" s="50">
        <f t="shared" si="6"/>
        <v>1.2934459999999997</v>
      </c>
      <c r="H138" s="50">
        <f>IFERROR(Abstract!$C$9+(Abstract!$D$9*D138),-8888)</f>
        <v>8.6774150000000008E-3</v>
      </c>
      <c r="I138" s="50">
        <f>IF(D138&gt;Abstract!$E$9,H138,0)</f>
        <v>8.6774150000000008E-3</v>
      </c>
      <c r="J138" s="36">
        <f t="shared" si="7"/>
        <v>0.48561476600000003</v>
      </c>
      <c r="K138" s="36">
        <f>IFERROR(IF(G138&gt;1, Abstract!$C$10+(Abstract!$D$10*D138),0),-8888)</f>
        <v>-5.4500000000005933E-6</v>
      </c>
      <c r="L138" s="36">
        <f>IF(D138&gt;Abstract!$E$10,K138,0)</f>
        <v>0</v>
      </c>
      <c r="M138" s="54">
        <f>IF(A138&lt;=Fenologia_Olea_europaea!$F$3,L138,SUM(L138,M137))</f>
        <v>1.3319799999999993E-2</v>
      </c>
      <c r="N138">
        <f t="shared" si="8"/>
        <v>134</v>
      </c>
    </row>
    <row r="139" spans="1:14" x14ac:dyDescent="0.3">
      <c r="A139" s="44">
        <f>Fenologia_Olea_europaea!A137</f>
        <v>43966</v>
      </c>
      <c r="B139" s="2">
        <v>24.37</v>
      </c>
      <c r="C139" s="2">
        <v>14.89</v>
      </c>
      <c r="D139" s="38">
        <f>IF(Fenologia_Olea_europaea!B137="",0,Fenologia_Olea_europaea!B137)</f>
        <v>19.630000000000003</v>
      </c>
      <c r="E139" s="50">
        <f xml:space="preserve"> IFERROR(Abstract!$C$8+ (Abstract!$D$8 * D139),-8888)</f>
        <v>3.6905000000000014E-2</v>
      </c>
      <c r="F139" s="50">
        <f>IF(D139&gt;Abstract!$E$8,E139,0)</f>
        <v>3.6905000000000014E-2</v>
      </c>
      <c r="G139" s="50">
        <f t="shared" si="6"/>
        <v>1.3303509999999996</v>
      </c>
      <c r="H139" s="50">
        <f>IFERROR(Abstract!$C$9+(Abstract!$D$9*D139),-8888)</f>
        <v>1.0802510000000001E-2</v>
      </c>
      <c r="I139" s="50">
        <f>IF(D139&gt;Abstract!$E$9,H139,0)</f>
        <v>1.0802510000000001E-2</v>
      </c>
      <c r="J139" s="36">
        <f t="shared" si="7"/>
        <v>0.49641727600000002</v>
      </c>
      <c r="K139" s="36">
        <f>IFERROR(IF(G139&gt;1, Abstract!$C$10+(Abstract!$D$10*D139),0),-8888)</f>
        <v>3.5227000000000001E-3</v>
      </c>
      <c r="L139" s="36">
        <f>IF(D139&gt;Abstract!$E$10,K139,0)</f>
        <v>3.5227000000000001E-3</v>
      </c>
      <c r="M139" s="54">
        <f>IF(A139&lt;=Fenologia_Olea_europaea!$F$3,L139,SUM(L139,M138))</f>
        <v>1.6842499999999993E-2</v>
      </c>
      <c r="N139">
        <f t="shared" si="8"/>
        <v>135</v>
      </c>
    </row>
    <row r="140" spans="1:14" x14ac:dyDescent="0.3">
      <c r="A140" s="44">
        <f>Fenologia_Olea_europaea!A138</f>
        <v>43967</v>
      </c>
      <c r="B140" s="2">
        <v>26.38</v>
      </c>
      <c r="C140" s="2">
        <v>13.1</v>
      </c>
      <c r="D140" s="38">
        <f>IF(Fenologia_Olea_europaea!B138="",0,Fenologia_Olea_europaea!B138)</f>
        <v>19.739999999999998</v>
      </c>
      <c r="E140" s="50">
        <f xml:space="preserve"> IFERROR(Abstract!$C$8+ (Abstract!$D$8 * D140),-8888)</f>
        <v>3.7289999999999997E-2</v>
      </c>
      <c r="F140" s="50">
        <f>IF(D140&gt;Abstract!$E$8,E140,0)</f>
        <v>3.7289999999999997E-2</v>
      </c>
      <c r="G140" s="50">
        <f t="shared" si="6"/>
        <v>1.3676409999999997</v>
      </c>
      <c r="H140" s="50">
        <f>IFERROR(Abstract!$C$9+(Abstract!$D$9*D140),-8888)</f>
        <v>1.0887979999999998E-2</v>
      </c>
      <c r="I140" s="50">
        <f>IF(D140&gt;Abstract!$E$9,H140,0)</f>
        <v>1.0887979999999998E-2</v>
      </c>
      <c r="J140" s="36">
        <f t="shared" si="7"/>
        <v>0.50730525599999998</v>
      </c>
      <c r="K140" s="36">
        <f>IFERROR(IF(G140&gt;1, Abstract!$C$10+(Abstract!$D$10*D140),0),-8888)</f>
        <v>3.664599999999997E-3</v>
      </c>
      <c r="L140" s="36">
        <f>IF(D140&gt;Abstract!$E$10,K140,0)</f>
        <v>3.664599999999997E-3</v>
      </c>
      <c r="M140" s="54">
        <f>IF(A140&lt;=Fenologia_Olea_europaea!$F$3,L140,SUM(L140,M139))</f>
        <v>2.050709999999999E-2</v>
      </c>
      <c r="N140">
        <f t="shared" si="8"/>
        <v>136</v>
      </c>
    </row>
    <row r="141" spans="1:14" x14ac:dyDescent="0.3">
      <c r="A141" s="44">
        <f>Fenologia_Olea_europaea!A139</f>
        <v>43968</v>
      </c>
      <c r="B141" s="2">
        <v>28.33</v>
      </c>
      <c r="C141" s="2">
        <v>9.48</v>
      </c>
      <c r="D141" s="38">
        <f>IF(Fenologia_Olea_europaea!B139="",0,Fenologia_Olea_europaea!B139)</f>
        <v>18.905000000000001</v>
      </c>
      <c r="E141" s="50">
        <f xml:space="preserve"> IFERROR(Abstract!$C$8+ (Abstract!$D$8 * D141),-8888)</f>
        <v>3.4367500000000002E-2</v>
      </c>
      <c r="F141" s="50">
        <f>IF(D141&gt;Abstract!$E$8,E141,0)</f>
        <v>3.4367500000000002E-2</v>
      </c>
      <c r="G141" s="50">
        <f t="shared" si="6"/>
        <v>1.4020084999999998</v>
      </c>
      <c r="H141" s="50">
        <f>IFERROR(Abstract!$C$9+(Abstract!$D$9*D141),-8888)</f>
        <v>1.0239185000000001E-2</v>
      </c>
      <c r="I141" s="50">
        <f>IF(D141&gt;Abstract!$E$9,H141,0)</f>
        <v>1.0239185000000001E-2</v>
      </c>
      <c r="J141" s="36">
        <f t="shared" si="7"/>
        <v>0.51754444099999997</v>
      </c>
      <c r="K141" s="36">
        <f>IFERROR(IF(G141&gt;1, Abstract!$C$10+(Abstract!$D$10*D141),0),-8888)</f>
        <v>2.5874500000000016E-3</v>
      </c>
      <c r="L141" s="36">
        <f>IF(D141&gt;Abstract!$E$10,K141,0)</f>
        <v>2.5874500000000016E-3</v>
      </c>
      <c r="M141" s="54">
        <f>IF(A141&lt;=Fenologia_Olea_europaea!$F$3,L141,SUM(L141,M140))</f>
        <v>2.3094549999999991E-2</v>
      </c>
      <c r="N141">
        <f t="shared" si="8"/>
        <v>137</v>
      </c>
    </row>
    <row r="142" spans="1:14" x14ac:dyDescent="0.3">
      <c r="A142" s="44">
        <f>Fenologia_Olea_europaea!A140</f>
        <v>43969</v>
      </c>
      <c r="B142" s="2">
        <v>25.56</v>
      </c>
      <c r="C142" s="2">
        <v>10.4</v>
      </c>
      <c r="D142" s="38">
        <f>IF(Fenologia_Olea_europaea!B140="",0,Fenologia_Olea_europaea!B140)</f>
        <v>17.98</v>
      </c>
      <c r="E142" s="50">
        <f xml:space="preserve"> IFERROR(Abstract!$C$8+ (Abstract!$D$8 * D142),-8888)</f>
        <v>3.1129999999999998E-2</v>
      </c>
      <c r="F142" s="50">
        <f>IF(D142&gt;Abstract!$E$8,E142,0)</f>
        <v>3.1129999999999998E-2</v>
      </c>
      <c r="G142" s="50">
        <f t="shared" si="6"/>
        <v>1.4331384999999999</v>
      </c>
      <c r="H142" s="50">
        <f>IFERROR(Abstract!$C$9+(Abstract!$D$9*D142),-8888)</f>
        <v>9.5204600000000014E-3</v>
      </c>
      <c r="I142" s="50">
        <f>IF(D142&gt;Abstract!$E$9,H142,0)</f>
        <v>9.5204600000000014E-3</v>
      </c>
      <c r="J142" s="36">
        <f t="shared" si="7"/>
        <v>0.52706490099999992</v>
      </c>
      <c r="K142" s="36">
        <f>IFERROR(IF(G142&gt;1, Abstract!$C$10+(Abstract!$D$10*D142),0),-8888)</f>
        <v>1.3941999999999982E-3</v>
      </c>
      <c r="L142" s="36">
        <f>IF(D142&gt;Abstract!$E$10,K142,0)</f>
        <v>1.3941999999999982E-3</v>
      </c>
      <c r="M142" s="54">
        <f>IF(A142&lt;=Fenologia_Olea_europaea!$F$3,L142,SUM(L142,M141))</f>
        <v>2.448874999999999E-2</v>
      </c>
      <c r="N142">
        <f t="shared" si="8"/>
        <v>138</v>
      </c>
    </row>
    <row r="143" spans="1:14" x14ac:dyDescent="0.3">
      <c r="A143" s="44">
        <f>Fenologia_Olea_europaea!A141</f>
        <v>43970</v>
      </c>
      <c r="B143" s="2">
        <v>24.57</v>
      </c>
      <c r="C143" s="2">
        <v>13.3</v>
      </c>
      <c r="D143" s="38">
        <f>IF(Fenologia_Olea_europaea!B141="",0,Fenologia_Olea_europaea!B141)</f>
        <v>18.935000000000002</v>
      </c>
      <c r="E143" s="50">
        <f xml:space="preserve"> IFERROR(Abstract!$C$8+ (Abstract!$D$8 * D143),-8888)</f>
        <v>3.447250000000001E-2</v>
      </c>
      <c r="F143" s="50">
        <f>IF(D143&gt;Abstract!$E$8,E143,0)</f>
        <v>3.447250000000001E-2</v>
      </c>
      <c r="G143" s="50">
        <f t="shared" si="6"/>
        <v>1.4676109999999998</v>
      </c>
      <c r="H143" s="50">
        <f>IFERROR(Abstract!$C$9+(Abstract!$D$9*D143),-8888)</f>
        <v>1.0262495000000003E-2</v>
      </c>
      <c r="I143" s="50">
        <f>IF(D143&gt;Abstract!$E$9,H143,0)</f>
        <v>1.0262495000000003E-2</v>
      </c>
      <c r="J143" s="36">
        <f t="shared" si="7"/>
        <v>0.5373273959999999</v>
      </c>
      <c r="K143" s="36">
        <f>IFERROR(IF(G143&gt;1, Abstract!$C$10+(Abstract!$D$10*D143),0),-8888)</f>
        <v>2.6261500000000007E-3</v>
      </c>
      <c r="L143" s="36">
        <f>IF(D143&gt;Abstract!$E$10,K143,0)</f>
        <v>2.6261500000000007E-3</v>
      </c>
      <c r="M143" s="54">
        <f>IF(A143&lt;=Fenologia_Olea_europaea!$F$3,L143,SUM(L143,M142))</f>
        <v>2.711489999999999E-2</v>
      </c>
      <c r="N143">
        <f t="shared" si="8"/>
        <v>139</v>
      </c>
    </row>
    <row r="144" spans="1:14" x14ac:dyDescent="0.3">
      <c r="A144" s="44">
        <f>Fenologia_Olea_europaea!A142</f>
        <v>43971</v>
      </c>
      <c r="B144" s="2">
        <v>26.81</v>
      </c>
      <c r="C144" s="2">
        <v>12.38</v>
      </c>
      <c r="D144" s="38">
        <f>IF(Fenologia_Olea_europaea!B142="",0,Fenologia_Olea_europaea!B142)</f>
        <v>19.594999999999999</v>
      </c>
      <c r="E144" s="50">
        <f xml:space="preserve"> IFERROR(Abstract!$C$8+ (Abstract!$D$8 * D144),-8888)</f>
        <v>3.6782499999999989E-2</v>
      </c>
      <c r="F144" s="50">
        <f>IF(D144&gt;Abstract!$E$8,E144,0)</f>
        <v>3.6782499999999989E-2</v>
      </c>
      <c r="G144" s="50">
        <f t="shared" si="6"/>
        <v>1.5043934999999997</v>
      </c>
      <c r="H144" s="50">
        <f>IFERROR(Abstract!$C$9+(Abstract!$D$9*D144),-8888)</f>
        <v>1.0775315000000001E-2</v>
      </c>
      <c r="I144" s="50">
        <f>IF(D144&gt;Abstract!$E$9,H144,0)</f>
        <v>1.0775315000000001E-2</v>
      </c>
      <c r="J144" s="36">
        <f t="shared" si="7"/>
        <v>0.54810271099999985</v>
      </c>
      <c r="K144" s="36">
        <f>IFERROR(IF(G144&gt;1, Abstract!$C$10+(Abstract!$D$10*D144),0),-8888)</f>
        <v>3.4775499999999959E-3</v>
      </c>
      <c r="L144" s="36">
        <f>IF(D144&gt;Abstract!$E$10,K144,0)</f>
        <v>3.4775499999999959E-3</v>
      </c>
      <c r="M144" s="54">
        <f>IF(A144&lt;=Fenologia_Olea_europaea!$F$3,L144,SUM(L144,M143))</f>
        <v>3.0592449999999986E-2</v>
      </c>
      <c r="N144">
        <f t="shared" si="8"/>
        <v>140</v>
      </c>
    </row>
    <row r="145" spans="1:14" x14ac:dyDescent="0.3">
      <c r="A145" s="44">
        <f>Fenologia_Olea_europaea!A143</f>
        <v>43972</v>
      </c>
      <c r="B145" s="2">
        <v>21.38</v>
      </c>
      <c r="C145" s="2">
        <v>14</v>
      </c>
      <c r="D145" s="38">
        <f>IF(Fenologia_Olea_europaea!B143="",0,Fenologia_Olea_europaea!B143)</f>
        <v>17.689999999999998</v>
      </c>
      <c r="E145" s="50">
        <f xml:space="preserve"> IFERROR(Abstract!$C$8+ (Abstract!$D$8 * D145),-8888)</f>
        <v>3.0114999999999989E-2</v>
      </c>
      <c r="F145" s="50">
        <f>IF(D145&gt;Abstract!$E$8,E145,0)</f>
        <v>3.0114999999999989E-2</v>
      </c>
      <c r="G145" s="50">
        <f t="shared" si="6"/>
        <v>1.5345084999999996</v>
      </c>
      <c r="H145" s="50">
        <f>IFERROR(Abstract!$C$9+(Abstract!$D$9*D145),-8888)</f>
        <v>9.2951299999999987E-3</v>
      </c>
      <c r="I145" s="50">
        <f>IF(D145&gt;Abstract!$E$9,H145,0)</f>
        <v>9.2951299999999987E-3</v>
      </c>
      <c r="J145" s="36">
        <f t="shared" si="7"/>
        <v>0.55739784099999989</v>
      </c>
      <c r="K145" s="36">
        <f>IFERROR(IF(G145&gt;1, Abstract!$C$10+(Abstract!$D$10*D145),0),-8888)</f>
        <v>1.020099999999996E-3</v>
      </c>
      <c r="L145" s="36">
        <f>IF(D145&gt;Abstract!$E$10,K145,0)</f>
        <v>1.020099999999996E-3</v>
      </c>
      <c r="M145" s="54">
        <f>IF(A145&lt;=Fenologia_Olea_europaea!$F$3,L145,SUM(L145,M144))</f>
        <v>3.1612549999999982E-2</v>
      </c>
      <c r="N145">
        <f t="shared" si="8"/>
        <v>141</v>
      </c>
    </row>
    <row r="146" spans="1:14" x14ac:dyDescent="0.3">
      <c r="A146" s="44">
        <f>Fenologia_Olea_europaea!A144</f>
        <v>43973</v>
      </c>
      <c r="B146" s="2">
        <v>19.600000000000001</v>
      </c>
      <c r="C146" s="2">
        <v>12.61</v>
      </c>
      <c r="D146" s="38">
        <f>IF(Fenologia_Olea_europaea!B144="",0,Fenologia_Olea_europaea!B144)</f>
        <v>16.105</v>
      </c>
      <c r="E146" s="50">
        <f xml:space="preserve"> IFERROR(Abstract!$C$8+ (Abstract!$D$8 * D146),-8888)</f>
        <v>2.4567499999999999E-2</v>
      </c>
      <c r="F146" s="50">
        <f>IF(D146&gt;Abstract!$E$8,E146,0)</f>
        <v>2.4567499999999999E-2</v>
      </c>
      <c r="G146" s="50">
        <f t="shared" si="6"/>
        <v>1.5590759999999997</v>
      </c>
      <c r="H146" s="50">
        <f>IFERROR(Abstract!$C$9+(Abstract!$D$9*D146),-8888)</f>
        <v>8.0635850000000016E-3</v>
      </c>
      <c r="I146" s="50">
        <f>IF(D146&gt;Abstract!$E$9,H146,0)</f>
        <v>8.0635850000000016E-3</v>
      </c>
      <c r="J146" s="36">
        <f t="shared" si="7"/>
        <v>0.56546142599999993</v>
      </c>
      <c r="K146" s="36">
        <f>IFERROR(IF(G146&gt;1, Abstract!$C$10+(Abstract!$D$10*D146),0),-8888)</f>
        <v>-1.0245499999999991E-3</v>
      </c>
      <c r="L146" s="36">
        <f>IF(D146&gt;Abstract!$E$10,K146,0)</f>
        <v>0</v>
      </c>
      <c r="M146" s="54">
        <f>IF(A146&lt;=Fenologia_Olea_europaea!$F$3,L146,SUM(L146,M145))</f>
        <v>3.1612549999999982E-2</v>
      </c>
      <c r="N146">
        <f t="shared" si="8"/>
        <v>142</v>
      </c>
    </row>
    <row r="147" spans="1:14" x14ac:dyDescent="0.3">
      <c r="A147" s="44">
        <f>Fenologia_Olea_europaea!A145</f>
        <v>43974</v>
      </c>
      <c r="B147" s="2">
        <v>20.95</v>
      </c>
      <c r="C147" s="2">
        <v>11.29</v>
      </c>
      <c r="D147" s="38">
        <f>IF(Fenologia_Olea_europaea!B145="",0,Fenologia_Olea_europaea!B145)</f>
        <v>16.119999999999997</v>
      </c>
      <c r="E147" s="50">
        <f xml:space="preserve"> IFERROR(Abstract!$C$8+ (Abstract!$D$8 * D147),-8888)</f>
        <v>2.4619999999999989E-2</v>
      </c>
      <c r="F147" s="50">
        <f>IF(D147&gt;Abstract!$E$8,E147,0)</f>
        <v>2.4619999999999989E-2</v>
      </c>
      <c r="G147" s="50">
        <f t="shared" si="6"/>
        <v>1.5836959999999998</v>
      </c>
      <c r="H147" s="50">
        <f>IFERROR(Abstract!$C$9+(Abstract!$D$9*D147),-8888)</f>
        <v>8.0752399999999974E-3</v>
      </c>
      <c r="I147" s="50">
        <f>IF(D147&gt;Abstract!$E$9,H147,0)</f>
        <v>8.0752399999999974E-3</v>
      </c>
      <c r="J147" s="36">
        <f t="shared" si="7"/>
        <v>0.57353666599999997</v>
      </c>
      <c r="K147" s="36">
        <f>IFERROR(IF(G147&gt;1, Abstract!$C$10+(Abstract!$D$10*D147),0),-8888)</f>
        <v>-1.0052000000000047E-3</v>
      </c>
      <c r="L147" s="36">
        <f>IF(D147&gt;Abstract!$E$10,K147,0)</f>
        <v>0</v>
      </c>
      <c r="M147" s="54">
        <f>IF(A147&lt;=Fenologia_Olea_europaea!$F$3,L147,SUM(L147,M146))</f>
        <v>3.1612549999999982E-2</v>
      </c>
      <c r="N147">
        <f t="shared" si="8"/>
        <v>143</v>
      </c>
    </row>
    <row r="148" spans="1:14" x14ac:dyDescent="0.3">
      <c r="A148" s="44">
        <f>Fenologia_Olea_europaea!A146</f>
        <v>43975</v>
      </c>
      <c r="B148" s="2">
        <v>19.04</v>
      </c>
      <c r="C148" s="2">
        <v>11.45</v>
      </c>
      <c r="D148" s="38">
        <f>IF(Fenologia_Olea_europaea!B146="",0,Fenologia_Olea_europaea!B146)</f>
        <v>15.244999999999999</v>
      </c>
      <c r="E148" s="50">
        <f xml:space="preserve"> IFERROR(Abstract!$C$8+ (Abstract!$D$8 * D148),-8888)</f>
        <v>2.1557499999999993E-2</v>
      </c>
      <c r="F148" s="50">
        <f>IF(D148&gt;Abstract!$E$8,E148,0)</f>
        <v>2.1557499999999993E-2</v>
      </c>
      <c r="G148" s="50">
        <f t="shared" si="6"/>
        <v>1.6052534999999997</v>
      </c>
      <c r="H148" s="50">
        <f>IFERROR(Abstract!$C$9+(Abstract!$D$9*D148),-8888)</f>
        <v>7.3953650000000001E-3</v>
      </c>
      <c r="I148" s="50">
        <f>IF(D148&gt;Abstract!$E$9,H148,0)</f>
        <v>7.3953650000000001E-3</v>
      </c>
      <c r="J148" s="36">
        <f t="shared" si="7"/>
        <v>0.58093203100000002</v>
      </c>
      <c r="K148" s="36">
        <f>IFERROR(IF(G148&gt;1, Abstract!$C$10+(Abstract!$D$10*D148),0),-8888)</f>
        <v>-2.1339500000000025E-3</v>
      </c>
      <c r="L148" s="36">
        <f>IF(D148&gt;Abstract!$E$10,K148,0)</f>
        <v>0</v>
      </c>
      <c r="M148" s="54">
        <f>IF(A148&lt;=Fenologia_Olea_europaea!$F$3,L148,SUM(L148,M147))</f>
        <v>3.1612549999999982E-2</v>
      </c>
      <c r="N148">
        <f t="shared" si="8"/>
        <v>144</v>
      </c>
    </row>
    <row r="149" spans="1:14" x14ac:dyDescent="0.3">
      <c r="A149" s="44">
        <f>Fenologia_Olea_europaea!A147</f>
        <v>43976</v>
      </c>
      <c r="B149" s="2">
        <v>19.440000000000001</v>
      </c>
      <c r="C149" s="2">
        <v>9.41</v>
      </c>
      <c r="D149" s="38">
        <f>IF(Fenologia_Olea_europaea!B147="",0,Fenologia_Olea_europaea!B147)</f>
        <v>14.425000000000001</v>
      </c>
      <c r="E149" s="50">
        <f xml:space="preserve"> IFERROR(Abstract!$C$8+ (Abstract!$D$8 * D149),-8888)</f>
        <v>1.8687500000000003E-2</v>
      </c>
      <c r="F149" s="50">
        <f>IF(D149&gt;Abstract!$E$8,E149,0)</f>
        <v>1.8687500000000003E-2</v>
      </c>
      <c r="G149" s="50">
        <f t="shared" si="6"/>
        <v>1.6239409999999996</v>
      </c>
      <c r="H149" s="50">
        <f>IFERROR(Abstract!$C$9+(Abstract!$D$9*D149),-8888)</f>
        <v>6.7582250000000005E-3</v>
      </c>
      <c r="I149" s="50">
        <f>IF(D149&gt;Abstract!$E$9,H149,0)</f>
        <v>6.7582250000000005E-3</v>
      </c>
      <c r="J149" s="36">
        <f t="shared" si="7"/>
        <v>0.58769025600000002</v>
      </c>
      <c r="K149" s="36">
        <f>IFERROR(IF(G149&gt;1, Abstract!$C$10+(Abstract!$D$10*D149),0),-8888)</f>
        <v>-3.1917500000000001E-3</v>
      </c>
      <c r="L149" s="36">
        <f>IF(D149&gt;Abstract!$E$10,K149,0)</f>
        <v>0</v>
      </c>
      <c r="M149" s="54">
        <f>IF(A149&lt;=Fenologia_Olea_europaea!$F$3,L149,SUM(L149,M148))</f>
        <v>3.1612549999999982E-2</v>
      </c>
      <c r="N149">
        <f t="shared" si="8"/>
        <v>145</v>
      </c>
    </row>
    <row r="150" spans="1:14" x14ac:dyDescent="0.3">
      <c r="A150" s="44">
        <f>Fenologia_Olea_europaea!A148</f>
        <v>43977</v>
      </c>
      <c r="B150" s="2">
        <v>23.31</v>
      </c>
      <c r="C150" s="2">
        <v>9.35</v>
      </c>
      <c r="D150" s="38">
        <f>IF(Fenologia_Olea_europaea!B148="",0,Fenologia_Olea_europaea!B148)</f>
        <v>16.329999999999998</v>
      </c>
      <c r="E150" s="50">
        <f xml:space="preserve"> IFERROR(Abstract!$C$8+ (Abstract!$D$8 * D150),-8888)</f>
        <v>2.5354999999999996E-2</v>
      </c>
      <c r="F150" s="50">
        <f>IF(D150&gt;Abstract!$E$8,E150,0)</f>
        <v>2.5354999999999996E-2</v>
      </c>
      <c r="G150" s="50">
        <f t="shared" si="6"/>
        <v>1.6492959999999997</v>
      </c>
      <c r="H150" s="50">
        <f>IFERROR(Abstract!$C$9+(Abstract!$D$9*D150),-8888)</f>
        <v>8.2384099999999981E-3</v>
      </c>
      <c r="I150" s="50">
        <f>IF(D150&gt;Abstract!$E$9,H150,0)</f>
        <v>8.2384099999999981E-3</v>
      </c>
      <c r="J150" s="36">
        <f t="shared" si="7"/>
        <v>0.59592866600000005</v>
      </c>
      <c r="K150" s="36">
        <f>IFERROR(IF(G150&gt;1, Abstract!$C$10+(Abstract!$D$10*D150),0),-8888)</f>
        <v>-7.343000000000037E-4</v>
      </c>
      <c r="L150" s="36">
        <f>IF(D150&gt;Abstract!$E$10,K150,0)</f>
        <v>0</v>
      </c>
      <c r="M150" s="54">
        <f>IF(A150&lt;=Fenologia_Olea_europaea!$F$3,L150,SUM(L150,M149))</f>
        <v>3.1612549999999982E-2</v>
      </c>
      <c r="N150">
        <f t="shared" si="8"/>
        <v>146</v>
      </c>
    </row>
    <row r="151" spans="1:14" x14ac:dyDescent="0.3">
      <c r="A151" s="44">
        <f>Fenologia_Olea_europaea!A149</f>
        <v>43978</v>
      </c>
      <c r="B151" s="2">
        <v>22.02</v>
      </c>
      <c r="C151" s="2">
        <v>9.48</v>
      </c>
      <c r="D151" s="38">
        <f>IF(Fenologia_Olea_europaea!B149="",0,Fenologia_Olea_europaea!B149)</f>
        <v>15.75</v>
      </c>
      <c r="E151" s="50">
        <f xml:space="preserve"> IFERROR(Abstract!$C$8+ (Abstract!$D$8 * D151),-8888)</f>
        <v>2.3324999999999999E-2</v>
      </c>
      <c r="F151" s="50">
        <f>IF(D151&gt;Abstract!$E$8,E151,0)</f>
        <v>2.3324999999999999E-2</v>
      </c>
      <c r="G151" s="50">
        <f t="shared" si="6"/>
        <v>1.6726209999999997</v>
      </c>
      <c r="H151" s="50">
        <f>IFERROR(Abstract!$C$9+(Abstract!$D$9*D151),-8888)</f>
        <v>7.7877500000000004E-3</v>
      </c>
      <c r="I151" s="50">
        <f>IF(D151&gt;Abstract!$E$9,H151,0)</f>
        <v>7.7877500000000004E-3</v>
      </c>
      <c r="J151" s="36">
        <f t="shared" si="7"/>
        <v>0.60371641600000003</v>
      </c>
      <c r="K151" s="36">
        <f>IFERROR(IF(G151&gt;1, Abstract!$C$10+(Abstract!$D$10*D151),0),-8888)</f>
        <v>-1.4825000000000012E-3</v>
      </c>
      <c r="L151" s="36">
        <f>IF(D151&gt;Abstract!$E$10,K151,0)</f>
        <v>0</v>
      </c>
      <c r="M151" s="54">
        <f>IF(A151&lt;=Fenologia_Olea_europaea!$F$3,L151,SUM(L151,M150))</f>
        <v>3.1612549999999982E-2</v>
      </c>
      <c r="N151">
        <f t="shared" si="8"/>
        <v>147</v>
      </c>
    </row>
    <row r="152" spans="1:14" x14ac:dyDescent="0.3">
      <c r="A152" s="44">
        <f>Fenologia_Olea_europaea!A150</f>
        <v>43979</v>
      </c>
      <c r="B152" s="2">
        <v>25.29</v>
      </c>
      <c r="C152" s="2">
        <v>9.08</v>
      </c>
      <c r="D152" s="38">
        <f>IF(Fenologia_Olea_europaea!B150="",0,Fenologia_Olea_europaea!B150)</f>
        <v>17.184999999999999</v>
      </c>
      <c r="E152" s="50">
        <f xml:space="preserve"> IFERROR(Abstract!$C$8+ (Abstract!$D$8 * D152),-8888)</f>
        <v>2.8347499999999998E-2</v>
      </c>
      <c r="F152" s="50">
        <f>IF(D152&gt;Abstract!$E$8,E152,0)</f>
        <v>2.8347499999999998E-2</v>
      </c>
      <c r="G152" s="50">
        <f t="shared" si="6"/>
        <v>1.7009684999999997</v>
      </c>
      <c r="H152" s="50">
        <f>IFERROR(Abstract!$C$9+(Abstract!$D$9*D152),-8888)</f>
        <v>8.9027450000000001E-3</v>
      </c>
      <c r="I152" s="50">
        <f>IF(D152&gt;Abstract!$E$9,H152,0)</f>
        <v>8.9027450000000001E-3</v>
      </c>
      <c r="J152" s="36">
        <f t="shared" si="7"/>
        <v>0.61261916100000002</v>
      </c>
      <c r="K152" s="36">
        <f>IFERROR(IF(G152&gt;1, Abstract!$C$10+(Abstract!$D$10*D152),0),-8888)</f>
        <v>3.6864999999999815E-4</v>
      </c>
      <c r="L152" s="36">
        <f>IF(D152&gt;Abstract!$E$10,K152,0)</f>
        <v>3.6864999999999815E-4</v>
      </c>
      <c r="M152" s="54">
        <f>IF(A152&lt;=Fenologia_Olea_europaea!$F$3,L152,SUM(L152,M151))</f>
        <v>3.198119999999998E-2</v>
      </c>
      <c r="N152">
        <f t="shared" si="8"/>
        <v>148</v>
      </c>
    </row>
    <row r="153" spans="1:14" x14ac:dyDescent="0.3">
      <c r="A153" s="44">
        <f>Fenologia_Olea_europaea!A151</f>
        <v>43980</v>
      </c>
      <c r="B153" s="2">
        <v>21.47</v>
      </c>
      <c r="C153" s="2">
        <v>12.64</v>
      </c>
      <c r="D153" s="38">
        <f>IF(Fenologia_Olea_europaea!B151="",0,Fenologia_Olea_europaea!B151)</f>
        <v>17.055</v>
      </c>
      <c r="E153" s="50">
        <f xml:space="preserve"> IFERROR(Abstract!$C$8+ (Abstract!$D$8 * D153),-8888)</f>
        <v>2.7892500000000001E-2</v>
      </c>
      <c r="F153" s="50">
        <f>IF(D153&gt;Abstract!$E$8,E153,0)</f>
        <v>2.7892500000000001E-2</v>
      </c>
      <c r="G153" s="50">
        <f t="shared" si="6"/>
        <v>1.7288609999999998</v>
      </c>
      <c r="H153" s="50">
        <f>IFERROR(Abstract!$C$9+(Abstract!$D$9*D153),-8888)</f>
        <v>8.8017350000000015E-3</v>
      </c>
      <c r="I153" s="50">
        <f>IF(D153&gt;Abstract!$E$9,H153,0)</f>
        <v>8.8017350000000015E-3</v>
      </c>
      <c r="J153" s="36">
        <f t="shared" si="7"/>
        <v>0.62142089600000006</v>
      </c>
      <c r="K153" s="36">
        <f>IFERROR(IF(G153&gt;1, Abstract!$C$10+(Abstract!$D$10*D153),0),-8888)</f>
        <v>2.0094999999999835E-4</v>
      </c>
      <c r="L153" s="36">
        <f>IF(D153&gt;Abstract!$E$10,K153,0)</f>
        <v>2.0094999999999835E-4</v>
      </c>
      <c r="M153" s="54">
        <f>IF(A153&lt;=Fenologia_Olea_europaea!$F$3,L153,SUM(L153,M152))</f>
        <v>3.2182149999999979E-2</v>
      </c>
      <c r="N153">
        <f t="shared" si="8"/>
        <v>149</v>
      </c>
    </row>
    <row r="154" spans="1:14" x14ac:dyDescent="0.3">
      <c r="A154" s="44">
        <f>Fenologia_Olea_europaea!A152</f>
        <v>43981</v>
      </c>
      <c r="B154" s="2">
        <v>21.34</v>
      </c>
      <c r="C154" s="2">
        <v>11.23</v>
      </c>
      <c r="D154" s="38">
        <f>IF(Fenologia_Olea_europaea!B152="",0,Fenologia_Olea_europaea!B152)</f>
        <v>16.285</v>
      </c>
      <c r="E154" s="50">
        <f xml:space="preserve"> IFERROR(Abstract!$C$8+ (Abstract!$D$8 * D154),-8888)</f>
        <v>2.5197499999999998E-2</v>
      </c>
      <c r="F154" s="50">
        <f>IF(D154&gt;Abstract!$E$8,E154,0)</f>
        <v>2.5197499999999998E-2</v>
      </c>
      <c r="G154" s="50">
        <f t="shared" si="6"/>
        <v>1.7540584999999997</v>
      </c>
      <c r="H154" s="50">
        <f>IFERROR(Abstract!$C$9+(Abstract!$D$9*D154),-8888)</f>
        <v>8.2034450000000002E-3</v>
      </c>
      <c r="I154" s="50">
        <f>IF(D154&gt;Abstract!$E$9,H154,0)</f>
        <v>8.2034450000000002E-3</v>
      </c>
      <c r="J154" s="36">
        <f t="shared" si="7"/>
        <v>0.62962434100000009</v>
      </c>
      <c r="K154" s="36">
        <f>IFERROR(IF(G154&gt;1, Abstract!$C$10+(Abstract!$D$10*D154),0),-8888)</f>
        <v>-7.9235000000000069E-4</v>
      </c>
      <c r="L154" s="36">
        <f>IF(D154&gt;Abstract!$E$10,K154,0)</f>
        <v>0</v>
      </c>
      <c r="M154" s="54">
        <f>IF(A154&lt;=Fenologia_Olea_europaea!$F$3,L154,SUM(L154,M153))</f>
        <v>3.2182149999999979E-2</v>
      </c>
      <c r="N154">
        <f t="shared" si="8"/>
        <v>150</v>
      </c>
    </row>
    <row r="155" spans="1:14" x14ac:dyDescent="0.3">
      <c r="A155" s="44">
        <f>Fenologia_Olea_europaea!A153</f>
        <v>43982</v>
      </c>
      <c r="B155" s="2">
        <v>20.62</v>
      </c>
      <c r="C155" s="2">
        <v>11.78</v>
      </c>
      <c r="D155" s="38">
        <f>IF(Fenologia_Olea_europaea!B153="",0,Fenologia_Olea_europaea!B153)</f>
        <v>16.2</v>
      </c>
      <c r="E155" s="50">
        <f xml:space="preserve"> IFERROR(Abstract!$C$8+ (Abstract!$D$8 * D155),-8888)</f>
        <v>2.4899999999999999E-2</v>
      </c>
      <c r="F155" s="50">
        <f>IF(D155&gt;Abstract!$E$8,E155,0)</f>
        <v>2.4899999999999999E-2</v>
      </c>
      <c r="G155" s="50">
        <f t="shared" si="6"/>
        <v>1.7789584999999997</v>
      </c>
      <c r="H155" s="50">
        <f>IFERROR(Abstract!$C$9+(Abstract!$D$9*D155),-8888)</f>
        <v>8.1373999999999995E-3</v>
      </c>
      <c r="I155" s="50">
        <f>IF(D155&gt;Abstract!$E$9,H155,0)</f>
        <v>8.1373999999999995E-3</v>
      </c>
      <c r="J155" s="36">
        <f t="shared" si="7"/>
        <v>0.63776174100000005</v>
      </c>
      <c r="K155" s="36">
        <f>IFERROR(IF(G155&gt;1, Abstract!$C$10+(Abstract!$D$10*D155),0),-8888)</f>
        <v>-9.0200000000000349E-4</v>
      </c>
      <c r="L155" s="36">
        <f>IF(D155&gt;Abstract!$E$10,K155,0)</f>
        <v>0</v>
      </c>
      <c r="M155" s="54">
        <f>IF(A155&lt;=Fenologia_Olea_europaea!$F$3,L155,SUM(L155,M154))</f>
        <v>3.2182149999999979E-2</v>
      </c>
      <c r="N155">
        <f t="shared" si="8"/>
        <v>151</v>
      </c>
    </row>
    <row r="156" spans="1:14" x14ac:dyDescent="0.3">
      <c r="A156" s="44">
        <f>Fenologia_Olea_europaea!A154</f>
        <v>43983</v>
      </c>
      <c r="B156" s="2">
        <v>25.82</v>
      </c>
      <c r="C156" s="2">
        <v>9.94</v>
      </c>
      <c r="D156" s="38">
        <f>IF(Fenologia_Olea_europaea!B154="",0,Fenologia_Olea_europaea!B154)</f>
        <v>17.88</v>
      </c>
      <c r="E156" s="50">
        <f xml:space="preserve"> IFERROR(Abstract!$C$8+ (Abstract!$D$8 * D156),-8888)</f>
        <v>3.0779999999999995E-2</v>
      </c>
      <c r="F156" s="50">
        <f>IF(D156&gt;Abstract!$E$8,E156,0)</f>
        <v>3.0779999999999995E-2</v>
      </c>
      <c r="G156" s="50">
        <f t="shared" si="6"/>
        <v>1.8097384999999997</v>
      </c>
      <c r="H156" s="50">
        <f>IFERROR(Abstract!$C$9+(Abstract!$D$9*D156),-8888)</f>
        <v>9.442759999999998E-3</v>
      </c>
      <c r="I156" s="50">
        <f>IF(D156&gt;Abstract!$E$9,H156,0)</f>
        <v>9.442759999999998E-3</v>
      </c>
      <c r="J156" s="36">
        <f t="shared" si="7"/>
        <v>0.64720450100000004</v>
      </c>
      <c r="K156" s="36">
        <f>IFERROR(IF(G156&gt;1, Abstract!$C$10+(Abstract!$D$10*D156),0),-8888)</f>
        <v>1.2651999999999976E-3</v>
      </c>
      <c r="L156" s="36">
        <f>IF(D156&gt;Abstract!$E$10,K156,0)</f>
        <v>1.2651999999999976E-3</v>
      </c>
      <c r="M156" s="54">
        <f>IF(A156&lt;=Fenologia_Olea_europaea!$F$3,L156,SUM(L156,M155))</f>
        <v>3.3447349999999973E-2</v>
      </c>
      <c r="N156">
        <f t="shared" si="8"/>
        <v>152</v>
      </c>
    </row>
    <row r="157" spans="1:14" x14ac:dyDescent="0.3">
      <c r="A157" s="44">
        <f>Fenologia_Olea_europaea!A155</f>
        <v>43984</v>
      </c>
      <c r="B157" s="2">
        <v>24.43</v>
      </c>
      <c r="C157" s="2">
        <v>12.77</v>
      </c>
      <c r="D157" s="38">
        <f>IF(Fenologia_Olea_europaea!B155="",0,Fenologia_Olea_europaea!B155)</f>
        <v>18.600000000000001</v>
      </c>
      <c r="E157" s="50">
        <f xml:space="preserve"> IFERROR(Abstract!$C$8+ (Abstract!$D$8 * D157),-8888)</f>
        <v>3.3300000000000003E-2</v>
      </c>
      <c r="F157" s="50">
        <f>IF(D157&gt;Abstract!$E$8,E157,0)</f>
        <v>3.3300000000000003E-2</v>
      </c>
      <c r="G157" s="50">
        <f t="shared" si="6"/>
        <v>1.8430384999999998</v>
      </c>
      <c r="H157" s="50">
        <f>IFERROR(Abstract!$C$9+(Abstract!$D$9*D157),-8888)</f>
        <v>1.0002200000000003E-2</v>
      </c>
      <c r="I157" s="50">
        <f>IF(D157&gt;Abstract!$E$9,H157,0)</f>
        <v>1.0002200000000003E-2</v>
      </c>
      <c r="J157" s="36">
        <f t="shared" si="7"/>
        <v>0.657206701</v>
      </c>
      <c r="K157" s="36">
        <f>IFERROR(IF(G157&gt;1, Abstract!$C$10+(Abstract!$D$10*D157),0),-8888)</f>
        <v>2.1940000000000015E-3</v>
      </c>
      <c r="L157" s="36">
        <f>IF(D157&gt;Abstract!$E$10,K157,0)</f>
        <v>2.1940000000000015E-3</v>
      </c>
      <c r="M157" s="54">
        <f>IF(A157&lt;=Fenologia_Olea_europaea!$F$3,L157,SUM(L157,M156))</f>
        <v>3.5641349999999974E-2</v>
      </c>
      <c r="N157">
        <f t="shared" si="8"/>
        <v>153</v>
      </c>
    </row>
    <row r="158" spans="1:14" x14ac:dyDescent="0.3">
      <c r="A158" s="44">
        <f>Fenologia_Olea_europaea!A156</f>
        <v>43985</v>
      </c>
      <c r="B158" s="2">
        <v>23.02</v>
      </c>
      <c r="C158" s="2">
        <v>13.04</v>
      </c>
      <c r="D158" s="38">
        <f>IF(Fenologia_Olea_europaea!B156="",0,Fenologia_Olea_europaea!B156)</f>
        <v>18.03</v>
      </c>
      <c r="E158" s="50">
        <f xml:space="preserve"> IFERROR(Abstract!$C$8+ (Abstract!$D$8 * D158),-8888)</f>
        <v>3.1305000000000006E-2</v>
      </c>
      <c r="F158" s="50">
        <f>IF(D158&gt;Abstract!$E$8,E158,0)</f>
        <v>3.1305000000000006E-2</v>
      </c>
      <c r="G158" s="50">
        <f t="shared" si="6"/>
        <v>1.8743434999999997</v>
      </c>
      <c r="H158" s="50">
        <f>IFERROR(Abstract!$C$9+(Abstract!$D$9*D158),-8888)</f>
        <v>9.5593100000000014E-3</v>
      </c>
      <c r="I158" s="50">
        <f>IF(D158&gt;Abstract!$E$9,H158,0)</f>
        <v>9.5593100000000014E-3</v>
      </c>
      <c r="J158" s="36">
        <f t="shared" si="7"/>
        <v>0.66676601099999999</v>
      </c>
      <c r="K158" s="36">
        <f>IFERROR(IF(G158&gt;1, Abstract!$C$10+(Abstract!$D$10*D158),0),-8888)</f>
        <v>1.4587000000000003E-3</v>
      </c>
      <c r="L158" s="36">
        <f>IF(D158&gt;Abstract!$E$10,K158,0)</f>
        <v>1.4587000000000003E-3</v>
      </c>
      <c r="M158" s="54">
        <f>IF(A158&lt;=Fenologia_Olea_europaea!$F$3,L158,SUM(L158,M157))</f>
        <v>3.7100049999999975E-2</v>
      </c>
      <c r="N158">
        <f t="shared" si="8"/>
        <v>154</v>
      </c>
    </row>
    <row r="159" spans="1:14" x14ac:dyDescent="0.3">
      <c r="A159" s="44">
        <f>Fenologia_Olea_europaea!A157</f>
        <v>43986</v>
      </c>
      <c r="B159" s="2">
        <v>25.95</v>
      </c>
      <c r="C159" s="2">
        <v>11.2</v>
      </c>
      <c r="D159" s="38">
        <f>IF(Fenologia_Olea_europaea!B157="",0,Fenologia_Olea_europaea!B157)</f>
        <v>18.574999999999999</v>
      </c>
      <c r="E159" s="50">
        <f xml:space="preserve"> IFERROR(Abstract!$C$8+ (Abstract!$D$8 * D159),-8888)</f>
        <v>3.3212499999999999E-2</v>
      </c>
      <c r="F159" s="50">
        <f>IF(D159&gt;Abstract!$E$8,E159,0)</f>
        <v>3.3212499999999999E-2</v>
      </c>
      <c r="G159" s="50">
        <f t="shared" si="6"/>
        <v>1.9075559999999998</v>
      </c>
      <c r="H159" s="50">
        <f>IFERROR(Abstract!$C$9+(Abstract!$D$9*D159),-8888)</f>
        <v>9.9827749999999993E-3</v>
      </c>
      <c r="I159" s="50">
        <f>IF(D159&gt;Abstract!$E$9,H159,0)</f>
        <v>9.9827749999999993E-3</v>
      </c>
      <c r="J159" s="36">
        <f t="shared" si="7"/>
        <v>0.67674878599999999</v>
      </c>
      <c r="K159" s="36">
        <f>IFERROR(IF(G159&gt;1, Abstract!$C$10+(Abstract!$D$10*D159),0),-8888)</f>
        <v>2.161749999999997E-3</v>
      </c>
      <c r="L159" s="36">
        <f>IF(D159&gt;Abstract!$E$10,K159,0)</f>
        <v>2.161749999999997E-3</v>
      </c>
      <c r="M159" s="54">
        <f>IF(A159&lt;=Fenologia_Olea_europaea!$F$3,L159,SUM(L159,M158))</f>
        <v>3.9261799999999972E-2</v>
      </c>
      <c r="N159">
        <f t="shared" si="8"/>
        <v>155</v>
      </c>
    </row>
    <row r="160" spans="1:14" x14ac:dyDescent="0.3">
      <c r="A160" s="44">
        <f>Fenologia_Olea_europaea!A158</f>
        <v>43987</v>
      </c>
      <c r="B160" s="2">
        <v>27.04</v>
      </c>
      <c r="C160" s="2">
        <v>11.98</v>
      </c>
      <c r="D160" s="38">
        <f>IF(Fenologia_Olea_europaea!B158="",0,Fenologia_Olea_europaea!B158)</f>
        <v>19.509999999999998</v>
      </c>
      <c r="E160" s="50">
        <f xml:space="preserve"> IFERROR(Abstract!$C$8+ (Abstract!$D$8 * D160),-8888)</f>
        <v>3.6484999999999997E-2</v>
      </c>
      <c r="F160" s="50">
        <f>IF(D160&gt;Abstract!$E$8,E160,0)</f>
        <v>3.6484999999999997E-2</v>
      </c>
      <c r="G160" s="50">
        <f t="shared" si="6"/>
        <v>1.9440409999999999</v>
      </c>
      <c r="H160" s="50">
        <f>IFERROR(Abstract!$C$9+(Abstract!$D$9*D160),-8888)</f>
        <v>1.070927E-2</v>
      </c>
      <c r="I160" s="50">
        <f>IF(D160&gt;Abstract!$E$9,H160,0)</f>
        <v>1.070927E-2</v>
      </c>
      <c r="J160" s="36">
        <f t="shared" si="7"/>
        <v>0.68745805599999998</v>
      </c>
      <c r="K160" s="36">
        <f>IFERROR(IF(G160&gt;1, Abstract!$C$10+(Abstract!$D$10*D160),0),-8888)</f>
        <v>3.3678999999999966E-3</v>
      </c>
      <c r="L160" s="36">
        <f>IF(D160&gt;Abstract!$E$10,K160,0)</f>
        <v>3.3678999999999966E-3</v>
      </c>
      <c r="M160" s="54">
        <f>IF(A160&lt;=Fenologia_Olea_europaea!$F$3,L160,SUM(L160,M159))</f>
        <v>4.2629699999999965E-2</v>
      </c>
      <c r="N160">
        <f t="shared" si="8"/>
        <v>156</v>
      </c>
    </row>
    <row r="161" spans="1:14" x14ac:dyDescent="0.3">
      <c r="A161" s="44">
        <f>Fenologia_Olea_europaea!A159</f>
        <v>43988</v>
      </c>
      <c r="B161" s="2">
        <v>26.97</v>
      </c>
      <c r="C161" s="2">
        <v>12.08</v>
      </c>
      <c r="D161" s="38">
        <f>IF(Fenologia_Olea_europaea!B159="",0,Fenologia_Olea_europaea!B159)</f>
        <v>19.524999999999999</v>
      </c>
      <c r="E161" s="50">
        <f xml:space="preserve"> IFERROR(Abstract!$C$8+ (Abstract!$D$8 * D161),-8888)</f>
        <v>3.6537499999999994E-2</v>
      </c>
      <c r="F161" s="50">
        <f>IF(D161&gt;Abstract!$E$8,E161,0)</f>
        <v>3.6537499999999994E-2</v>
      </c>
      <c r="G161" s="50">
        <f t="shared" si="6"/>
        <v>1.9805784999999998</v>
      </c>
      <c r="H161" s="50">
        <f>IFERROR(Abstract!$C$9+(Abstract!$D$9*D161),-8888)</f>
        <v>1.0720924999999999E-2</v>
      </c>
      <c r="I161" s="50">
        <f>IF(D161&gt;Abstract!$E$9,H161,0)</f>
        <v>1.0720924999999999E-2</v>
      </c>
      <c r="J161" s="36">
        <f t="shared" si="7"/>
        <v>0.69817898099999998</v>
      </c>
      <c r="K161" s="36">
        <f>IFERROR(IF(G161&gt;1, Abstract!$C$10+(Abstract!$D$10*D161),0),-8888)</f>
        <v>3.3872499999999979E-3</v>
      </c>
      <c r="L161" s="36">
        <f>IF(D161&gt;Abstract!$E$10,K161,0)</f>
        <v>3.3872499999999979E-3</v>
      </c>
      <c r="M161" s="54">
        <f>IF(A161&lt;=Fenologia_Olea_europaea!$F$3,L161,SUM(L161,M160))</f>
        <v>4.6016949999999959E-2</v>
      </c>
      <c r="N161">
        <f t="shared" si="8"/>
        <v>157</v>
      </c>
    </row>
    <row r="162" spans="1:14" x14ac:dyDescent="0.3">
      <c r="A162" s="44">
        <f>Fenologia_Olea_europaea!A160</f>
        <v>43989</v>
      </c>
      <c r="B162" s="2">
        <v>28</v>
      </c>
      <c r="C162" s="2">
        <v>13.1</v>
      </c>
      <c r="D162" s="38">
        <f>IF(Fenologia_Olea_europaea!B160="",0,Fenologia_Olea_europaea!B160)</f>
        <v>20.55</v>
      </c>
      <c r="E162" s="50">
        <f xml:space="preserve"> IFERROR(Abstract!$C$8+ (Abstract!$D$8 * D162),-8888)</f>
        <v>4.0125000000000001E-2</v>
      </c>
      <c r="F162" s="50">
        <f>IF(D162&gt;Abstract!$E$8,E162,0)</f>
        <v>4.0125000000000001E-2</v>
      </c>
      <c r="G162" s="50">
        <f t="shared" si="6"/>
        <v>2.0207034999999998</v>
      </c>
      <c r="H162" s="50">
        <f>IFERROR(Abstract!$C$9+(Abstract!$D$9*D162),-8888)</f>
        <v>1.1517350000000003E-2</v>
      </c>
      <c r="I162" s="50">
        <f>IF(D162&gt;Abstract!$E$9,H162,0)</f>
        <v>1.1517350000000003E-2</v>
      </c>
      <c r="J162" s="36">
        <f t="shared" si="7"/>
        <v>0.70969633099999996</v>
      </c>
      <c r="K162" s="36">
        <f>IFERROR(IF(G162&gt;1, Abstract!$C$10+(Abstract!$D$10*D162),0),-8888)</f>
        <v>4.7094999999999984E-3</v>
      </c>
      <c r="L162" s="36">
        <f>IF(D162&gt;Abstract!$E$10,K162,0)</f>
        <v>4.7094999999999984E-3</v>
      </c>
      <c r="M162" s="54">
        <f>IF(A162&lt;=Fenologia_Olea_europaea!$F$3,L162,SUM(L162,M161))</f>
        <v>5.0726449999999958E-2</v>
      </c>
      <c r="N162">
        <f t="shared" si="8"/>
        <v>158</v>
      </c>
    </row>
    <row r="163" spans="1:14" x14ac:dyDescent="0.3">
      <c r="A163" s="44">
        <f>Fenologia_Olea_europaea!A161</f>
        <v>43990</v>
      </c>
      <c r="B163" s="2">
        <v>31.66</v>
      </c>
      <c r="C163" s="2">
        <v>15.21</v>
      </c>
      <c r="D163" s="38">
        <f>IF(Fenologia_Olea_europaea!B161="",0,Fenologia_Olea_europaea!B161)</f>
        <v>23.435000000000002</v>
      </c>
      <c r="E163" s="50">
        <f xml:space="preserve"> IFERROR(Abstract!$C$8+ (Abstract!$D$8 * D163),-8888)</f>
        <v>5.022250000000001E-2</v>
      </c>
      <c r="F163" s="50">
        <f>IF(D163&gt;Abstract!$E$8,E163,0)</f>
        <v>5.022250000000001E-2</v>
      </c>
      <c r="G163" s="50">
        <f t="shared" si="6"/>
        <v>2.0709259999999996</v>
      </c>
      <c r="H163" s="50">
        <f>IFERROR(Abstract!$C$9+(Abstract!$D$9*D163),-8888)</f>
        <v>1.3758995000000003E-2</v>
      </c>
      <c r="I163" s="50">
        <f>IF(D163&gt;Abstract!$E$9,H163,0)</f>
        <v>1.3758995000000003E-2</v>
      </c>
      <c r="J163" s="36">
        <f t="shared" si="7"/>
        <v>0.72345532599999995</v>
      </c>
      <c r="K163" s="36">
        <f>IFERROR(IF(G163&gt;1, Abstract!$C$10+(Abstract!$D$10*D163),0),-8888)</f>
        <v>8.4311500000000018E-3</v>
      </c>
      <c r="L163" s="36">
        <f>IF(D163&gt;Abstract!$E$10,K163,0)</f>
        <v>8.4311500000000018E-3</v>
      </c>
      <c r="M163" s="54">
        <f>IF(A163&lt;=Fenologia_Olea_europaea!$F$3,L163,SUM(L163,M162))</f>
        <v>5.9157599999999963E-2</v>
      </c>
      <c r="N163">
        <f t="shared" si="8"/>
        <v>159</v>
      </c>
    </row>
    <row r="164" spans="1:14" x14ac:dyDescent="0.3">
      <c r="A164" s="44">
        <f>Fenologia_Olea_europaea!A162</f>
        <v>43991</v>
      </c>
      <c r="B164" s="2">
        <v>28.2</v>
      </c>
      <c r="C164" s="2">
        <v>15.51</v>
      </c>
      <c r="D164" s="38">
        <f>IF(Fenologia_Olea_europaea!B162="",0,Fenologia_Olea_europaea!B162)</f>
        <v>21.855</v>
      </c>
      <c r="E164" s="50">
        <f xml:space="preserve"> IFERROR(Abstract!$C$8+ (Abstract!$D$8 * D164),-8888)</f>
        <v>4.4692500000000003E-2</v>
      </c>
      <c r="F164" s="50">
        <f>IF(D164&gt;Abstract!$E$8,E164,0)</f>
        <v>4.4692500000000003E-2</v>
      </c>
      <c r="G164" s="50">
        <f t="shared" si="6"/>
        <v>2.1156184999999996</v>
      </c>
      <c r="H164" s="50">
        <f>IFERROR(Abstract!$C$9+(Abstract!$D$9*D164),-8888)</f>
        <v>1.2531335000000001E-2</v>
      </c>
      <c r="I164" s="50">
        <f>IF(D164&gt;Abstract!$E$9,H164,0)</f>
        <v>1.2531335000000001E-2</v>
      </c>
      <c r="J164" s="36">
        <f t="shared" si="7"/>
        <v>0.73598666099999999</v>
      </c>
      <c r="K164" s="36">
        <f>IFERROR(IF(G164&gt;1, Abstract!$C$10+(Abstract!$D$10*D164),0),-8888)</f>
        <v>6.3929499999999979E-3</v>
      </c>
      <c r="L164" s="36">
        <f>IF(D164&gt;Abstract!$E$10,K164,0)</f>
        <v>6.3929499999999979E-3</v>
      </c>
      <c r="M164" s="54">
        <f>IF(A164&lt;=Fenologia_Olea_europaea!$F$3,L164,SUM(L164,M163))</f>
        <v>6.5550549999999957E-2</v>
      </c>
      <c r="N164">
        <f t="shared" si="8"/>
        <v>160</v>
      </c>
    </row>
    <row r="165" spans="1:14" x14ac:dyDescent="0.3">
      <c r="A165" s="44">
        <f>Fenologia_Olea_europaea!A163</f>
        <v>43992</v>
      </c>
      <c r="B165" s="2">
        <v>25.95</v>
      </c>
      <c r="C165" s="2">
        <v>13.73</v>
      </c>
      <c r="D165" s="38">
        <f>IF(Fenologia_Olea_europaea!B163="",0,Fenologia_Olea_europaea!B163)</f>
        <v>19.84</v>
      </c>
      <c r="E165" s="50">
        <f xml:space="preserve"> IFERROR(Abstract!$C$8+ (Abstract!$D$8 * D165),-8888)</f>
        <v>3.764E-2</v>
      </c>
      <c r="F165" s="50">
        <f>IF(D165&gt;Abstract!$E$8,E165,0)</f>
        <v>3.764E-2</v>
      </c>
      <c r="G165" s="50">
        <f t="shared" si="6"/>
        <v>2.1532584999999997</v>
      </c>
      <c r="H165" s="50">
        <f>IFERROR(Abstract!$C$9+(Abstract!$D$9*D165),-8888)</f>
        <v>1.0965680000000002E-2</v>
      </c>
      <c r="I165" s="50">
        <f>IF(D165&gt;Abstract!$E$9,H165,0)</f>
        <v>1.0965680000000002E-2</v>
      </c>
      <c r="J165" s="36">
        <f t="shared" si="7"/>
        <v>0.74695234099999996</v>
      </c>
      <c r="K165" s="36">
        <f>IFERROR(IF(G165&gt;1, Abstract!$C$10+(Abstract!$D$10*D165),0),-8888)</f>
        <v>3.7935999999999977E-3</v>
      </c>
      <c r="L165" s="36">
        <f>IF(D165&gt;Abstract!$E$10,K165,0)</f>
        <v>3.7935999999999977E-3</v>
      </c>
      <c r="M165" s="54">
        <f>IF(A165&lt;=Fenologia_Olea_europaea!$F$3,L165,SUM(L165,M164))</f>
        <v>6.9344149999999952E-2</v>
      </c>
      <c r="N165">
        <f t="shared" si="8"/>
        <v>161</v>
      </c>
    </row>
    <row r="166" spans="1:14" x14ac:dyDescent="0.3">
      <c r="A166" s="44">
        <f>Fenologia_Olea_europaea!A164</f>
        <v>43993</v>
      </c>
      <c r="B166" s="2">
        <v>25.23</v>
      </c>
      <c r="C166" s="2">
        <v>16.53</v>
      </c>
      <c r="D166" s="38">
        <f>IF(Fenologia_Olea_europaea!B164="",0,Fenologia_Olea_europaea!B164)</f>
        <v>20.880000000000003</v>
      </c>
      <c r="E166" s="50">
        <f xml:space="preserve"> IFERROR(Abstract!$C$8+ (Abstract!$D$8 * D166),-8888)</f>
        <v>4.1280000000000004E-2</v>
      </c>
      <c r="F166" s="50">
        <f>IF(D166&gt;Abstract!$E$8,E166,0)</f>
        <v>4.1280000000000004E-2</v>
      </c>
      <c r="G166" s="50">
        <f t="shared" si="6"/>
        <v>2.1945384999999997</v>
      </c>
      <c r="H166" s="50">
        <f>IFERROR(Abstract!$C$9+(Abstract!$D$9*D166),-8888)</f>
        <v>1.1773760000000005E-2</v>
      </c>
      <c r="I166" s="50">
        <f>IF(D166&gt;Abstract!$E$9,H166,0)</f>
        <v>1.1773760000000005E-2</v>
      </c>
      <c r="J166" s="36">
        <f t="shared" si="7"/>
        <v>0.75872610099999993</v>
      </c>
      <c r="K166" s="36">
        <f>IFERROR(IF(G166&gt;1, Abstract!$C$10+(Abstract!$D$10*D166),0),-8888)</f>
        <v>5.135200000000003E-3</v>
      </c>
      <c r="L166" s="36">
        <f>IF(D166&gt;Abstract!$E$10,K166,0)</f>
        <v>5.135200000000003E-3</v>
      </c>
      <c r="M166" s="54">
        <f>IF(A166&lt;=Fenologia_Olea_europaea!$F$3,L166,SUM(L166,M165))</f>
        <v>7.4479349999999958E-2</v>
      </c>
      <c r="N166">
        <f t="shared" si="8"/>
        <v>162</v>
      </c>
    </row>
    <row r="167" spans="1:14" x14ac:dyDescent="0.3">
      <c r="A167" s="44">
        <f>Fenologia_Olea_europaea!A165</f>
        <v>43994</v>
      </c>
      <c r="B167" s="2">
        <v>26.61</v>
      </c>
      <c r="C167" s="2">
        <v>15.97</v>
      </c>
      <c r="D167" s="38">
        <f>IF(Fenologia_Olea_europaea!B165="",0,Fenologia_Olea_europaea!B165)</f>
        <v>21.29</v>
      </c>
      <c r="E167" s="50">
        <f xml:space="preserve"> IFERROR(Abstract!$C$8+ (Abstract!$D$8 * D167),-8888)</f>
        <v>4.2714999999999996E-2</v>
      </c>
      <c r="F167" s="50">
        <f>IF(D167&gt;Abstract!$E$8,E167,0)</f>
        <v>4.2714999999999996E-2</v>
      </c>
      <c r="G167" s="50">
        <f t="shared" si="6"/>
        <v>2.2372534999999996</v>
      </c>
      <c r="H167" s="50">
        <f>IFERROR(Abstract!$C$9+(Abstract!$D$9*D167),-8888)</f>
        <v>1.2092330000000002E-2</v>
      </c>
      <c r="I167" s="50">
        <f>IF(D167&gt;Abstract!$E$9,H167,0)</f>
        <v>1.2092330000000002E-2</v>
      </c>
      <c r="J167" s="36">
        <f t="shared" si="7"/>
        <v>0.77081843099999992</v>
      </c>
      <c r="K167" s="36">
        <f>IFERROR(IF(G167&gt;1, Abstract!$C$10+(Abstract!$D$10*D167),0),-8888)</f>
        <v>5.6640999999999983E-3</v>
      </c>
      <c r="L167" s="36">
        <f>IF(D167&gt;Abstract!$E$10,K167,0)</f>
        <v>5.6640999999999983E-3</v>
      </c>
      <c r="M167" s="54">
        <f>IF(A167&lt;=Fenologia_Olea_europaea!$F$3,L167,SUM(L167,M166))</f>
        <v>8.0143449999999949E-2</v>
      </c>
      <c r="N167">
        <f t="shared" si="8"/>
        <v>163</v>
      </c>
    </row>
    <row r="168" spans="1:14" x14ac:dyDescent="0.3">
      <c r="A168" s="44">
        <f>Fenologia_Olea_europaea!A166</f>
        <v>43995</v>
      </c>
      <c r="B168" s="2">
        <v>30.97</v>
      </c>
      <c r="C168" s="2">
        <v>15.22</v>
      </c>
      <c r="D168" s="38">
        <f>IF(Fenologia_Olea_europaea!B166="",0,Fenologia_Olea_europaea!B166)</f>
        <v>23.094999999999999</v>
      </c>
      <c r="E168" s="50">
        <f xml:space="preserve"> IFERROR(Abstract!$C$8+ (Abstract!$D$8 * D168),-8888)</f>
        <v>4.90325E-2</v>
      </c>
      <c r="F168" s="50">
        <f>IF(D168&gt;Abstract!$E$8,E168,0)</f>
        <v>4.90325E-2</v>
      </c>
      <c r="G168" s="50">
        <f t="shared" si="6"/>
        <v>2.2862859999999996</v>
      </c>
      <c r="H168" s="50">
        <f>IFERROR(Abstract!$C$9+(Abstract!$D$9*D168),-8888)</f>
        <v>1.3494815E-2</v>
      </c>
      <c r="I168" s="50">
        <f>IF(D168&gt;Abstract!$E$9,H168,0)</f>
        <v>1.3494815E-2</v>
      </c>
      <c r="J168" s="36">
        <f t="shared" si="7"/>
        <v>0.78431324599999996</v>
      </c>
      <c r="K168" s="36">
        <f>IFERROR(IF(G168&gt;1, Abstract!$C$10+(Abstract!$D$10*D168),0),-8888)</f>
        <v>7.9925499999999976E-3</v>
      </c>
      <c r="L168" s="36">
        <f>IF(D168&gt;Abstract!$E$10,K168,0)</f>
        <v>7.9925499999999976E-3</v>
      </c>
      <c r="M168" s="54">
        <f>IF(A168&lt;=Fenologia_Olea_europaea!$F$3,L168,SUM(L168,M167))</f>
        <v>8.813599999999995E-2</v>
      </c>
      <c r="N168">
        <f t="shared" si="8"/>
        <v>164</v>
      </c>
    </row>
    <row r="169" spans="1:14" x14ac:dyDescent="0.3">
      <c r="A169" s="44">
        <f>Fenologia_Olea_europaea!A167</f>
        <v>43996</v>
      </c>
      <c r="B169" s="2">
        <v>33.68</v>
      </c>
      <c r="C169" s="2">
        <v>14.85</v>
      </c>
      <c r="D169" s="38">
        <f>IF(Fenologia_Olea_europaea!B167="",0,Fenologia_Olea_europaea!B167)</f>
        <v>24.265000000000001</v>
      </c>
      <c r="E169" s="50">
        <f xml:space="preserve"> IFERROR(Abstract!$C$8+ (Abstract!$D$8 * D169),-8888)</f>
        <v>5.3127500000000001E-2</v>
      </c>
      <c r="F169" s="50">
        <f>IF(D169&gt;Abstract!$E$8,E169,0)</f>
        <v>5.3127500000000001E-2</v>
      </c>
      <c r="G169" s="50">
        <f t="shared" si="6"/>
        <v>2.3394134999999996</v>
      </c>
      <c r="H169" s="50">
        <f>IFERROR(Abstract!$C$9+(Abstract!$D$9*D169),-8888)</f>
        <v>1.4403905000000002E-2</v>
      </c>
      <c r="I169" s="50">
        <f>IF(D169&gt;Abstract!$E$9,H169,0)</f>
        <v>1.4403905000000002E-2</v>
      </c>
      <c r="J169" s="36">
        <f t="shared" si="7"/>
        <v>0.79871715099999996</v>
      </c>
      <c r="K169" s="36">
        <f>IFERROR(IF(G169&gt;1, Abstract!$C$10+(Abstract!$D$10*D169),0),-8888)</f>
        <v>9.5018499999999992E-3</v>
      </c>
      <c r="L169" s="36">
        <f>IF(D169&gt;Abstract!$E$10,K169,0)</f>
        <v>9.5018499999999992E-3</v>
      </c>
      <c r="M169" s="54">
        <f>IF(A169&lt;=Fenologia_Olea_europaea!$F$3,L169,SUM(L169,M168))</f>
        <v>9.7637849999999943E-2</v>
      </c>
      <c r="N169">
        <f t="shared" si="8"/>
        <v>165</v>
      </c>
    </row>
    <row r="170" spans="1:14" x14ac:dyDescent="0.3">
      <c r="A170" s="44">
        <f>Fenologia_Olea_europaea!A168</f>
        <v>43997</v>
      </c>
      <c r="B170" s="2">
        <v>35.06</v>
      </c>
      <c r="C170" s="2">
        <v>17.22</v>
      </c>
      <c r="D170" s="38">
        <f>IF(Fenologia_Olea_europaea!B168="",0,Fenologia_Olea_europaea!B168)</f>
        <v>26.14</v>
      </c>
      <c r="E170" s="50">
        <f xml:space="preserve"> IFERROR(Abstract!$C$8+ (Abstract!$D$8 * D170),-8888)</f>
        <v>5.969E-2</v>
      </c>
      <c r="F170" s="50">
        <f>IF(D170&gt;Abstract!$E$8,E170,0)</f>
        <v>5.969E-2</v>
      </c>
      <c r="G170" s="50">
        <f t="shared" si="6"/>
        <v>2.3991034999999994</v>
      </c>
      <c r="H170" s="50">
        <f>IFERROR(Abstract!$C$9+(Abstract!$D$9*D170),-8888)</f>
        <v>1.5860780000000001E-2</v>
      </c>
      <c r="I170" s="50">
        <f>IF(D170&gt;Abstract!$E$9,H170,0)</f>
        <v>1.5860780000000001E-2</v>
      </c>
      <c r="J170" s="36">
        <f t="shared" si="7"/>
        <v>0.81457793099999998</v>
      </c>
      <c r="K170" s="36">
        <f>IFERROR(IF(G170&gt;1, Abstract!$C$10+(Abstract!$D$10*D170),0),-8888)</f>
        <v>1.1920599999999996E-2</v>
      </c>
      <c r="L170" s="36">
        <f>IF(D170&gt;Abstract!$E$10,K170,0)</f>
        <v>1.1920599999999996E-2</v>
      </c>
      <c r="M170" s="54">
        <f>IF(A170&lt;=Fenologia_Olea_europaea!$F$3,L170,SUM(L170,M169))</f>
        <v>0.10955844999999995</v>
      </c>
      <c r="N170">
        <f t="shared" si="8"/>
        <v>166</v>
      </c>
    </row>
    <row r="171" spans="1:14" x14ac:dyDescent="0.3">
      <c r="A171" s="44">
        <f>Fenologia_Olea_europaea!A169</f>
        <v>43998</v>
      </c>
      <c r="B171" s="2">
        <v>34.67</v>
      </c>
      <c r="C171" s="2">
        <v>19.440000000000001</v>
      </c>
      <c r="D171" s="38">
        <f>IF(Fenologia_Olea_europaea!B169="",0,Fenologia_Olea_europaea!B169)</f>
        <v>27.055</v>
      </c>
      <c r="E171" s="50">
        <f xml:space="preserve"> IFERROR(Abstract!$C$8+ (Abstract!$D$8 * D171),-8888)</f>
        <v>6.289249999999999E-2</v>
      </c>
      <c r="F171" s="50">
        <f>IF(D171&gt;Abstract!$E$8,E171,0)</f>
        <v>6.289249999999999E-2</v>
      </c>
      <c r="G171" s="50">
        <f t="shared" si="6"/>
        <v>2.4619959999999992</v>
      </c>
      <c r="H171" s="50">
        <f>IFERROR(Abstract!$C$9+(Abstract!$D$9*D171),-8888)</f>
        <v>1.6571735000000001E-2</v>
      </c>
      <c r="I171" s="50">
        <f>IF(D171&gt;Abstract!$E$9,H171,0)</f>
        <v>1.6571735000000001E-2</v>
      </c>
      <c r="J171" s="36">
        <f t="shared" si="7"/>
        <v>0.83114966599999995</v>
      </c>
      <c r="K171" s="36">
        <f>IFERROR(IF(G171&gt;1, Abstract!$C$10+(Abstract!$D$10*D171),0),-8888)</f>
        <v>1.310095E-2</v>
      </c>
      <c r="L171" s="36">
        <f>IF(D171&gt;Abstract!$E$10,K171,0)</f>
        <v>1.310095E-2</v>
      </c>
      <c r="M171" s="54">
        <f>IF(A171&lt;=Fenologia_Olea_europaea!$F$3,L171,SUM(L171,M170))</f>
        <v>0.12265939999999995</v>
      </c>
      <c r="N171">
        <f t="shared" si="8"/>
        <v>167</v>
      </c>
    </row>
    <row r="172" spans="1:14" x14ac:dyDescent="0.3">
      <c r="A172" s="44">
        <f>Fenologia_Olea_europaea!A170</f>
        <v>43999</v>
      </c>
      <c r="B172" s="2">
        <v>35</v>
      </c>
      <c r="C172" s="2">
        <v>18.510000000000002</v>
      </c>
      <c r="D172" s="38">
        <f>IF(Fenologia_Olea_europaea!B170="",0,Fenologia_Olea_europaea!B170)</f>
        <v>26.755000000000003</v>
      </c>
      <c r="E172" s="50">
        <f xml:space="preserve"> IFERROR(Abstract!$C$8+ (Abstract!$D$8 * D172),-8888)</f>
        <v>6.1842500000000016E-2</v>
      </c>
      <c r="F172" s="50">
        <f>IF(D172&gt;Abstract!$E$8,E172,0)</f>
        <v>6.1842500000000016E-2</v>
      </c>
      <c r="G172" s="50">
        <f t="shared" si="6"/>
        <v>2.5238384999999992</v>
      </c>
      <c r="H172" s="50">
        <f>IFERROR(Abstract!$C$9+(Abstract!$D$9*D172),-8888)</f>
        <v>1.6338635000000004E-2</v>
      </c>
      <c r="I172" s="50">
        <f>IF(D172&gt;Abstract!$E$9,H172,0)</f>
        <v>1.6338635000000004E-2</v>
      </c>
      <c r="J172" s="36">
        <f t="shared" si="7"/>
        <v>0.84748830099999994</v>
      </c>
      <c r="K172" s="36">
        <f>IFERROR(IF(G172&gt;1, Abstract!$C$10+(Abstract!$D$10*D172),0),-8888)</f>
        <v>1.2713950000000002E-2</v>
      </c>
      <c r="L172" s="36">
        <f>IF(D172&gt;Abstract!$E$10,K172,0)</f>
        <v>1.2713950000000002E-2</v>
      </c>
      <c r="M172" s="54">
        <f>IF(A172&lt;=Fenologia_Olea_europaea!$F$3,L172,SUM(L172,M171))</f>
        <v>0.13537334999999995</v>
      </c>
      <c r="N172">
        <f t="shared" si="8"/>
        <v>168</v>
      </c>
    </row>
    <row r="173" spans="1:14" x14ac:dyDescent="0.3">
      <c r="A173" s="44">
        <f>Fenologia_Olea_europaea!A171</f>
        <v>44000</v>
      </c>
      <c r="B173" s="2">
        <v>37.83</v>
      </c>
      <c r="C173" s="2">
        <v>18.440000000000001</v>
      </c>
      <c r="D173" s="38">
        <f>IF(Fenologia_Olea_europaea!B171="",0,Fenologia_Olea_europaea!B171)</f>
        <v>28.134999999999998</v>
      </c>
      <c r="E173" s="50">
        <f xml:space="preserve"> IFERROR(Abstract!$C$8+ (Abstract!$D$8 * D173),-8888)</f>
        <v>6.6672499999999996E-2</v>
      </c>
      <c r="F173" s="50">
        <f>IF(D173&gt;Abstract!$E$8,E173,0)</f>
        <v>6.6672499999999996E-2</v>
      </c>
      <c r="G173" s="50">
        <f t="shared" si="6"/>
        <v>2.5905109999999993</v>
      </c>
      <c r="H173" s="50">
        <f>IFERROR(Abstract!$C$9+(Abstract!$D$9*D173),-8888)</f>
        <v>1.7410894999999999E-2</v>
      </c>
      <c r="I173" s="50">
        <f>IF(D173&gt;Abstract!$E$9,H173,0)</f>
        <v>1.7410894999999999E-2</v>
      </c>
      <c r="J173" s="36">
        <f t="shared" si="7"/>
        <v>0.86489919599999998</v>
      </c>
      <c r="K173" s="36">
        <f>IFERROR(IF(G173&gt;1, Abstract!$C$10+(Abstract!$D$10*D173),0),-8888)</f>
        <v>1.4494149999999997E-2</v>
      </c>
      <c r="L173" s="36">
        <f>IF(D173&gt;Abstract!$E$10,K173,0)</f>
        <v>1.4494149999999997E-2</v>
      </c>
      <c r="M173" s="54">
        <f>IF(A173&lt;=Fenologia_Olea_europaea!$F$3,L173,SUM(L173,M172))</f>
        <v>0.14986749999999993</v>
      </c>
      <c r="N173">
        <f t="shared" si="8"/>
        <v>169</v>
      </c>
    </row>
    <row r="174" spans="1:14" x14ac:dyDescent="0.3">
      <c r="A174" s="44">
        <f>Fenologia_Olea_europaea!A172</f>
        <v>44001</v>
      </c>
      <c r="B174" s="2">
        <v>38.82</v>
      </c>
      <c r="C174" s="2">
        <v>19.63</v>
      </c>
      <c r="D174" s="38">
        <f>IF(Fenologia_Olea_europaea!B172="",0,Fenologia_Olea_europaea!B172)</f>
        <v>29.225000000000001</v>
      </c>
      <c r="E174" s="50">
        <f xml:space="preserve"> IFERROR(Abstract!$C$8+ (Abstract!$D$8 * D174),-8888)</f>
        <v>7.0487500000000008E-2</v>
      </c>
      <c r="F174" s="50">
        <f>IF(D174&gt;Abstract!$E$8,E174,0)</f>
        <v>7.0487500000000008E-2</v>
      </c>
      <c r="G174" s="50">
        <f t="shared" si="6"/>
        <v>2.6609984999999994</v>
      </c>
      <c r="H174" s="50">
        <f>IFERROR(Abstract!$C$9+(Abstract!$D$9*D174),-8888)</f>
        <v>1.8257825000000002E-2</v>
      </c>
      <c r="I174" s="50">
        <f>IF(D174&gt;Abstract!$E$9,H174,0)</f>
        <v>1.8257825000000002E-2</v>
      </c>
      <c r="J174" s="36">
        <f t="shared" si="7"/>
        <v>0.88315702099999993</v>
      </c>
      <c r="K174" s="36">
        <f>IFERROR(IF(G174&gt;1, Abstract!$C$10+(Abstract!$D$10*D174),0),-8888)</f>
        <v>1.5900249999999998E-2</v>
      </c>
      <c r="L174" s="36">
        <f>IF(D174&gt;Abstract!$E$10,K174,0)</f>
        <v>1.5900249999999998E-2</v>
      </c>
      <c r="M174" s="54">
        <f>IF(A174&lt;=Fenologia_Olea_europaea!$F$3,L174,SUM(L174,M173))</f>
        <v>0.16576774999999994</v>
      </c>
      <c r="N174">
        <f t="shared" si="8"/>
        <v>170</v>
      </c>
    </row>
    <row r="175" spans="1:14" x14ac:dyDescent="0.3">
      <c r="A175" s="44">
        <f>Fenologia_Olea_europaea!A173</f>
        <v>44002</v>
      </c>
      <c r="B175" s="2">
        <v>36.909999999999997</v>
      </c>
      <c r="C175" s="2">
        <v>18.84</v>
      </c>
      <c r="D175" s="38">
        <f>IF(Fenologia_Olea_europaea!B173="",0,Fenologia_Olea_europaea!B173)</f>
        <v>27.875</v>
      </c>
      <c r="E175" s="50">
        <f xml:space="preserve"> IFERROR(Abstract!$C$8+ (Abstract!$D$8 * D175),-8888)</f>
        <v>6.5762500000000002E-2</v>
      </c>
      <c r="F175" s="50">
        <f>IF(D175&gt;Abstract!$E$8,E175,0)</f>
        <v>6.5762500000000002E-2</v>
      </c>
      <c r="G175" s="50">
        <f t="shared" si="6"/>
        <v>2.7267609999999993</v>
      </c>
      <c r="H175" s="50">
        <f>IFERROR(Abstract!$C$9+(Abstract!$D$9*D175),-8888)</f>
        <v>1.7208875000000002E-2</v>
      </c>
      <c r="I175" s="50">
        <f>IF(D175&gt;Abstract!$E$9,H175,0)</f>
        <v>1.7208875000000002E-2</v>
      </c>
      <c r="J175" s="36">
        <f t="shared" si="7"/>
        <v>0.90036589599999994</v>
      </c>
      <c r="K175" s="36">
        <f>IFERROR(IF(G175&gt;1, Abstract!$C$10+(Abstract!$D$10*D175),0),-8888)</f>
        <v>1.4158749999999998E-2</v>
      </c>
      <c r="L175" s="36">
        <f>IF(D175&gt;Abstract!$E$10,K175,0)</f>
        <v>1.4158749999999998E-2</v>
      </c>
      <c r="M175" s="54">
        <f>IF(A175&lt;=Fenologia_Olea_europaea!$F$3,L175,SUM(L175,M174))</f>
        <v>0.17992649999999993</v>
      </c>
      <c r="N175">
        <f t="shared" si="8"/>
        <v>171</v>
      </c>
    </row>
    <row r="176" spans="1:14" x14ac:dyDescent="0.3">
      <c r="A176" s="44">
        <f>Fenologia_Olea_europaea!A174</f>
        <v>44003</v>
      </c>
      <c r="B176" s="2">
        <v>35.159999999999997</v>
      </c>
      <c r="C176" s="2">
        <v>19.2</v>
      </c>
      <c r="D176" s="38">
        <f>IF(Fenologia_Olea_europaea!B174="",0,Fenologia_Olea_europaea!B174)</f>
        <v>27.18</v>
      </c>
      <c r="E176" s="50">
        <f xml:space="preserve"> IFERROR(Abstract!$C$8+ (Abstract!$D$8 * D176),-8888)</f>
        <v>6.3329999999999997E-2</v>
      </c>
      <c r="F176" s="50">
        <f>IF(D176&gt;Abstract!$E$8,E176,0)</f>
        <v>6.3329999999999997E-2</v>
      </c>
      <c r="G176" s="50">
        <f t="shared" si="6"/>
        <v>2.7900909999999994</v>
      </c>
      <c r="H176" s="50">
        <f>IFERROR(Abstract!$C$9+(Abstract!$D$9*D176),-8888)</f>
        <v>1.6668860000000001E-2</v>
      </c>
      <c r="I176" s="50">
        <f>IF(D176&gt;Abstract!$E$9,H176,0)</f>
        <v>1.6668860000000001E-2</v>
      </c>
      <c r="J176" s="36">
        <f t="shared" si="7"/>
        <v>0.91703475599999995</v>
      </c>
      <c r="K176" s="36">
        <f>IFERROR(IF(G176&gt;1, Abstract!$C$10+(Abstract!$D$10*D176),0),-8888)</f>
        <v>1.3262199999999995E-2</v>
      </c>
      <c r="L176" s="36">
        <f>IF(D176&gt;Abstract!$E$10,K176,0)</f>
        <v>1.3262199999999995E-2</v>
      </c>
      <c r="M176" s="54">
        <f>IF(A176&lt;=Fenologia_Olea_europaea!$F$3,L176,SUM(L176,M175))</f>
        <v>0.19318869999999994</v>
      </c>
      <c r="N176">
        <f t="shared" si="8"/>
        <v>172</v>
      </c>
    </row>
    <row r="177" spans="1:14" x14ac:dyDescent="0.3">
      <c r="A177" s="44">
        <f>Fenologia_Olea_europaea!A175</f>
        <v>44004</v>
      </c>
      <c r="B177" s="2">
        <v>33.020000000000003</v>
      </c>
      <c r="C177" s="2">
        <v>18.579999999999998</v>
      </c>
      <c r="D177" s="38">
        <f>IF(Fenologia_Olea_europaea!B175="",0,Fenologia_Olea_europaea!B175)</f>
        <v>25.8</v>
      </c>
      <c r="E177" s="50">
        <f xml:space="preserve"> IFERROR(Abstract!$C$8+ (Abstract!$D$8 * D177),-8888)</f>
        <v>5.8500000000000003E-2</v>
      </c>
      <c r="F177" s="50">
        <f>IF(D177&gt;Abstract!$E$8,E177,0)</f>
        <v>5.8500000000000003E-2</v>
      </c>
      <c r="G177" s="50">
        <f t="shared" si="6"/>
        <v>2.8485909999999994</v>
      </c>
      <c r="H177" s="50">
        <f>IFERROR(Abstract!$C$9+(Abstract!$D$9*D177),-8888)</f>
        <v>1.5596600000000002E-2</v>
      </c>
      <c r="I177" s="50">
        <f>IF(D177&gt;Abstract!$E$9,H177,0)</f>
        <v>1.5596600000000002E-2</v>
      </c>
      <c r="J177" s="36">
        <f t="shared" si="7"/>
        <v>0.93263135599999991</v>
      </c>
      <c r="K177" s="36">
        <f>IFERROR(IF(G177&gt;1, Abstract!$C$10+(Abstract!$D$10*D177),0),-8888)</f>
        <v>1.1481999999999999E-2</v>
      </c>
      <c r="L177" s="36">
        <f>IF(D177&gt;Abstract!$E$10,K177,0)</f>
        <v>1.1481999999999999E-2</v>
      </c>
      <c r="M177" s="54">
        <f>IF(A177&lt;=Fenologia_Olea_europaea!$F$3,L177,SUM(L177,M176))</f>
        <v>0.20467069999999993</v>
      </c>
      <c r="N177">
        <f t="shared" si="8"/>
        <v>173</v>
      </c>
    </row>
    <row r="178" spans="1:14" x14ac:dyDescent="0.3">
      <c r="A178" s="44">
        <f>Fenologia_Olea_europaea!A176</f>
        <v>44005</v>
      </c>
      <c r="B178" s="2">
        <v>29.19</v>
      </c>
      <c r="C178" s="2">
        <v>18.64</v>
      </c>
      <c r="D178" s="38">
        <f>IF(Fenologia_Olea_europaea!B176="",0,Fenologia_Olea_europaea!B176)</f>
        <v>23.914999999999999</v>
      </c>
      <c r="E178" s="50">
        <f xml:space="preserve"> IFERROR(Abstract!$C$8+ (Abstract!$D$8 * D178),-8888)</f>
        <v>5.1902499999999997E-2</v>
      </c>
      <c r="F178" s="50">
        <f>IF(D178&gt;Abstract!$E$8,E178,0)</f>
        <v>5.1902499999999997E-2</v>
      </c>
      <c r="G178" s="50">
        <f t="shared" si="6"/>
        <v>2.9004934999999996</v>
      </c>
      <c r="H178" s="50">
        <f>IFERROR(Abstract!$C$9+(Abstract!$D$9*D178),-8888)</f>
        <v>1.4131955000000002E-2</v>
      </c>
      <c r="I178" s="50">
        <f>IF(D178&gt;Abstract!$E$9,H178,0)</f>
        <v>1.4131955000000002E-2</v>
      </c>
      <c r="J178" s="36">
        <f t="shared" si="7"/>
        <v>0.94676331099999989</v>
      </c>
      <c r="K178" s="36">
        <f>IFERROR(IF(G178&gt;1, Abstract!$C$10+(Abstract!$D$10*D178),0),-8888)</f>
        <v>9.0503499999999952E-3</v>
      </c>
      <c r="L178" s="36">
        <f>IF(D178&gt;Abstract!$E$10,K178,0)</f>
        <v>9.0503499999999952E-3</v>
      </c>
      <c r="M178" s="54">
        <f>IF(A178&lt;=Fenologia_Olea_europaea!$F$3,L178,SUM(L178,M177))</f>
        <v>0.21372104999999991</v>
      </c>
      <c r="N178">
        <f t="shared" si="8"/>
        <v>174</v>
      </c>
    </row>
    <row r="179" spans="1:14" x14ac:dyDescent="0.3">
      <c r="A179" s="44">
        <f>Fenologia_Olea_europaea!A177</f>
        <v>44006</v>
      </c>
      <c r="B179" s="2">
        <v>26.15</v>
      </c>
      <c r="C179" s="2">
        <v>15.75</v>
      </c>
      <c r="D179" s="38">
        <f>IF(Fenologia_Olea_europaea!B177="",0,Fenologia_Olea_europaea!B177)</f>
        <v>20.95</v>
      </c>
      <c r="E179" s="50">
        <f xml:space="preserve"> IFERROR(Abstract!$C$8+ (Abstract!$D$8 * D179),-8888)</f>
        <v>4.1524999999999999E-2</v>
      </c>
      <c r="F179" s="50">
        <f>IF(D179&gt;Abstract!$E$8,E179,0)</f>
        <v>4.1524999999999999E-2</v>
      </c>
      <c r="G179" s="50">
        <f t="shared" si="6"/>
        <v>2.9420184999999996</v>
      </c>
      <c r="H179" s="50">
        <f>IFERROR(Abstract!$C$9+(Abstract!$D$9*D179),-8888)</f>
        <v>1.1828149999999999E-2</v>
      </c>
      <c r="I179" s="50">
        <f>IF(D179&gt;Abstract!$E$9,H179,0)</f>
        <v>1.1828149999999999E-2</v>
      </c>
      <c r="J179" s="36">
        <f t="shared" si="7"/>
        <v>0.95859146099999992</v>
      </c>
      <c r="K179" s="36">
        <f>IFERROR(IF(G179&gt;1, Abstract!$C$10+(Abstract!$D$10*D179),0),-8888)</f>
        <v>5.2254999999999975E-3</v>
      </c>
      <c r="L179" s="36">
        <f>IF(D179&gt;Abstract!$E$10,K179,0)</f>
        <v>5.2254999999999975E-3</v>
      </c>
      <c r="M179" s="54">
        <f>IF(A179&lt;=Fenologia_Olea_europaea!$F$3,L179,SUM(L179,M178))</f>
        <v>0.21894654999999991</v>
      </c>
      <c r="N179">
        <f t="shared" si="8"/>
        <v>175</v>
      </c>
    </row>
    <row r="180" spans="1:14" x14ac:dyDescent="0.3">
      <c r="A180" s="44">
        <f>Fenologia_Olea_europaea!A178</f>
        <v>44007</v>
      </c>
      <c r="B180" s="2">
        <v>27.07</v>
      </c>
      <c r="C180" s="2">
        <v>15.28</v>
      </c>
      <c r="D180" s="38">
        <f>IF(Fenologia_Olea_europaea!B178="",0,Fenologia_Olea_europaea!B178)</f>
        <v>21.175000000000001</v>
      </c>
      <c r="E180" s="50">
        <f xml:space="preserve"> IFERROR(Abstract!$C$8+ (Abstract!$D$8 * D180),-8888)</f>
        <v>4.2312499999999996E-2</v>
      </c>
      <c r="F180" s="50">
        <f>IF(D180&gt;Abstract!$E$8,E180,0)</f>
        <v>4.2312499999999996E-2</v>
      </c>
      <c r="G180" s="50">
        <f t="shared" si="6"/>
        <v>2.9843309999999996</v>
      </c>
      <c r="H180" s="50">
        <f>IFERROR(Abstract!$C$9+(Abstract!$D$9*D180),-8888)</f>
        <v>1.2002975000000003E-2</v>
      </c>
      <c r="I180" s="50">
        <f>IF(D180&gt;Abstract!$E$9,H180,0)</f>
        <v>1.2002975000000003E-2</v>
      </c>
      <c r="J180" s="36">
        <f t="shared" si="7"/>
        <v>0.97059443599999995</v>
      </c>
      <c r="K180" s="36">
        <f>IFERROR(IF(G180&gt;1, Abstract!$C$10+(Abstract!$D$10*D180),0),-8888)</f>
        <v>5.5157499999999998E-3</v>
      </c>
      <c r="L180" s="36">
        <f>IF(D180&gt;Abstract!$E$10,K180,0)</f>
        <v>5.5157499999999998E-3</v>
      </c>
      <c r="M180" s="54">
        <f>IF(A180&lt;=Fenologia_Olea_europaea!$F$3,L180,SUM(L180,M179))</f>
        <v>0.22446229999999989</v>
      </c>
      <c r="N180">
        <f t="shared" si="8"/>
        <v>176</v>
      </c>
    </row>
    <row r="181" spans="1:14" x14ac:dyDescent="0.3">
      <c r="A181" s="44">
        <f>Fenologia_Olea_europaea!A179</f>
        <v>44008</v>
      </c>
      <c r="B181" s="2">
        <v>25.99</v>
      </c>
      <c r="C181" s="2">
        <v>15.75</v>
      </c>
      <c r="D181" s="38">
        <f>IF(Fenologia_Olea_europaea!B179="",0,Fenologia_Olea_europaea!B179)</f>
        <v>20.869999999999997</v>
      </c>
      <c r="E181" s="50">
        <f xml:space="preserve"> IFERROR(Abstract!$C$8+ (Abstract!$D$8 * D181),-8888)</f>
        <v>4.1244999999999997E-2</v>
      </c>
      <c r="F181" s="50">
        <f>IF(D181&gt;Abstract!$E$8,E181,0)</f>
        <v>4.1244999999999997E-2</v>
      </c>
      <c r="G181" s="50">
        <f t="shared" si="6"/>
        <v>3.0255759999999996</v>
      </c>
      <c r="H181" s="50">
        <f>IFERROR(Abstract!$C$9+(Abstract!$D$9*D181),-8888)</f>
        <v>1.176599E-2</v>
      </c>
      <c r="I181" s="50">
        <f>IF(D181&gt;Abstract!$E$9,H181,0)</f>
        <v>1.176599E-2</v>
      </c>
      <c r="J181" s="36">
        <f t="shared" si="7"/>
        <v>0.98236042599999995</v>
      </c>
      <c r="K181" s="36">
        <f>IFERROR(IF(G181&gt;1, Abstract!$C$10+(Abstract!$D$10*D181),0),-8888)</f>
        <v>5.1222999999999963E-3</v>
      </c>
      <c r="L181" s="36">
        <f>IF(D181&gt;Abstract!$E$10,K181,0)</f>
        <v>5.1222999999999963E-3</v>
      </c>
      <c r="M181" s="54">
        <f>IF(A181&lt;=Fenologia_Olea_europaea!$F$3,L181,SUM(L181,M180))</f>
        <v>0.22958459999999989</v>
      </c>
      <c r="N181">
        <f t="shared" si="8"/>
        <v>177</v>
      </c>
    </row>
    <row r="182" spans="1:14" x14ac:dyDescent="0.3">
      <c r="A182" s="44">
        <f>Fenologia_Olea_europaea!A180</f>
        <v>44009</v>
      </c>
      <c r="B182" s="2">
        <v>29.25</v>
      </c>
      <c r="C182" s="2">
        <v>13.31</v>
      </c>
      <c r="D182" s="38">
        <f>IF(Fenologia_Olea_europaea!B180="",0,Fenologia_Olea_europaea!B180)</f>
        <v>21.28</v>
      </c>
      <c r="E182" s="50">
        <f xml:space="preserve"> IFERROR(Abstract!$C$8+ (Abstract!$D$8 * D182),-8888)</f>
        <v>4.2680000000000003E-2</v>
      </c>
      <c r="F182" s="50">
        <f>IF(D182&gt;Abstract!$E$8,E182,0)</f>
        <v>4.2680000000000003E-2</v>
      </c>
      <c r="G182" s="50">
        <f t="shared" si="6"/>
        <v>3.0682559999999994</v>
      </c>
      <c r="H182" s="50">
        <f>IFERROR(Abstract!$C$9+(Abstract!$D$9*D182),-8888)</f>
        <v>1.2084560000000001E-2</v>
      </c>
      <c r="I182" s="50">
        <f>IF(D182&gt;Abstract!$E$9,H182,0)</f>
        <v>1.2084560000000001E-2</v>
      </c>
      <c r="J182" s="36">
        <f t="shared" si="7"/>
        <v>0.99444498599999998</v>
      </c>
      <c r="K182" s="36">
        <f>IFERROR(IF(G182&gt;1, Abstract!$C$10+(Abstract!$D$10*D182),0),-8888)</f>
        <v>5.6511999999999986E-3</v>
      </c>
      <c r="L182" s="36">
        <f>IF(D182&gt;Abstract!$E$10,K182,0)</f>
        <v>5.6511999999999986E-3</v>
      </c>
      <c r="M182" s="54">
        <f>IF(A182&lt;=Fenologia_Olea_europaea!$F$3,L182,SUM(L182,M181))</f>
        <v>0.23523579999999988</v>
      </c>
      <c r="N182">
        <f t="shared" si="8"/>
        <v>178</v>
      </c>
    </row>
    <row r="183" spans="1:14" x14ac:dyDescent="0.3">
      <c r="A183" s="44">
        <f>Fenologia_Olea_europaea!A181</f>
        <v>44010</v>
      </c>
      <c r="B183" s="2">
        <v>24.02</v>
      </c>
      <c r="C183" s="2">
        <v>15.81</v>
      </c>
      <c r="D183" s="38">
        <f>IF(Fenologia_Olea_europaea!B181="",0,Fenologia_Olea_europaea!B181)</f>
        <v>19.914999999999999</v>
      </c>
      <c r="E183" s="50">
        <f xml:space="preserve"> IFERROR(Abstract!$C$8+ (Abstract!$D$8 * D183),-8888)</f>
        <v>3.7902499999999999E-2</v>
      </c>
      <c r="F183" s="50">
        <f>IF(D183&gt;Abstract!$E$8,E183,0)</f>
        <v>3.7902499999999999E-2</v>
      </c>
      <c r="G183" s="50">
        <f t="shared" si="6"/>
        <v>3.1061584999999994</v>
      </c>
      <c r="H183" s="50">
        <f>IFERROR(Abstract!$C$9+(Abstract!$D$9*D183),-8888)</f>
        <v>1.1023954999999998E-2</v>
      </c>
      <c r="I183" s="50">
        <f>IF(D183&gt;Abstract!$E$9,H183,0)</f>
        <v>1.1023954999999998E-2</v>
      </c>
      <c r="J183" s="36">
        <f t="shared" si="7"/>
        <v>1.0054689409999999</v>
      </c>
      <c r="K183" s="36">
        <f>IFERROR(IF(G183&gt;1, Abstract!$C$10+(Abstract!$D$10*D183),0),-8888)</f>
        <v>3.8903499999999973E-3</v>
      </c>
      <c r="L183" s="36">
        <f>IF(D183&gt;Abstract!$E$10,K183,0)</f>
        <v>3.8903499999999973E-3</v>
      </c>
      <c r="M183" s="54">
        <f>IF(A183&lt;=Fenologia_Olea_europaea!$F$3,L183,SUM(L183,M182))</f>
        <v>0.23912614999999987</v>
      </c>
      <c r="N183">
        <f t="shared" si="8"/>
        <v>179</v>
      </c>
    </row>
    <row r="184" spans="1:14" x14ac:dyDescent="0.3">
      <c r="A184" s="44">
        <f>Fenologia_Olea_europaea!A182</f>
        <v>44011</v>
      </c>
      <c r="B184" s="2">
        <v>26.15</v>
      </c>
      <c r="C184" s="2">
        <v>15.48</v>
      </c>
      <c r="D184" s="38">
        <f>IF(Fenologia_Olea_europaea!B182="",0,Fenologia_Olea_europaea!B182)</f>
        <v>20.814999999999998</v>
      </c>
      <c r="E184" s="50">
        <f xml:space="preserve"> IFERROR(Abstract!$C$8+ (Abstract!$D$8 * D184),-8888)</f>
        <v>4.1052499999999985E-2</v>
      </c>
      <c r="F184" s="50">
        <f>IF(D184&gt;Abstract!$E$8,E184,0)</f>
        <v>4.1052499999999985E-2</v>
      </c>
      <c r="G184" s="50">
        <f t="shared" si="6"/>
        <v>3.1472109999999995</v>
      </c>
      <c r="H184" s="50">
        <f>IFERROR(Abstract!$C$9+(Abstract!$D$9*D184),-8888)</f>
        <v>1.1723254999999998E-2</v>
      </c>
      <c r="I184" s="50">
        <f>IF(D184&gt;Abstract!$E$9,H184,0)</f>
        <v>1.1723254999999998E-2</v>
      </c>
      <c r="J184" s="36">
        <f t="shared" si="7"/>
        <v>1.0171921959999999</v>
      </c>
      <c r="K184" s="36">
        <f>IFERROR(IF(G184&gt;1, Abstract!$C$10+(Abstract!$D$10*D184),0),-8888)</f>
        <v>5.0513499999999961E-3</v>
      </c>
      <c r="L184" s="36">
        <f>IF(D184&gt;Abstract!$E$10,K184,0)</f>
        <v>5.0513499999999961E-3</v>
      </c>
      <c r="M184" s="54">
        <f>IF(A184&lt;=Fenologia_Olea_europaea!$F$3,L184,SUM(L184,M183))</f>
        <v>0.24417749999999988</v>
      </c>
      <c r="N184">
        <f t="shared" si="8"/>
        <v>180</v>
      </c>
    </row>
    <row r="185" spans="1:14" x14ac:dyDescent="0.3">
      <c r="A185" s="44">
        <f>Fenologia_Olea_europaea!A183</f>
        <v>44012</v>
      </c>
      <c r="B185" s="2">
        <v>29.25</v>
      </c>
      <c r="C185" s="2">
        <v>14.03</v>
      </c>
      <c r="D185" s="38">
        <f>IF(Fenologia_Olea_europaea!B183="",0,Fenologia_Olea_europaea!B183)</f>
        <v>21.64</v>
      </c>
      <c r="E185" s="50">
        <f xml:space="preserve"> IFERROR(Abstract!$C$8+ (Abstract!$D$8 * D185),-8888)</f>
        <v>4.394E-2</v>
      </c>
      <c r="F185" s="50">
        <f>IF(D185&gt;Abstract!$E$8,E185,0)</f>
        <v>4.394E-2</v>
      </c>
      <c r="G185" s="50">
        <f t="shared" si="6"/>
        <v>3.1911509999999996</v>
      </c>
      <c r="H185" s="50">
        <f>IFERROR(Abstract!$C$9+(Abstract!$D$9*D185),-8888)</f>
        <v>1.2364280000000002E-2</v>
      </c>
      <c r="I185" s="50">
        <f>IF(D185&gt;Abstract!$E$9,H185,0)</f>
        <v>1.2364280000000002E-2</v>
      </c>
      <c r="J185" s="36">
        <f t="shared" si="7"/>
        <v>1.0295564759999998</v>
      </c>
      <c r="K185" s="36">
        <f>IFERROR(IF(G185&gt;1, Abstract!$C$10+(Abstract!$D$10*D185),0),-8888)</f>
        <v>6.1155999999999988E-3</v>
      </c>
      <c r="L185" s="36">
        <f>IF(D185&gt;Abstract!$E$10,K185,0)</f>
        <v>6.1155999999999988E-3</v>
      </c>
      <c r="M185" s="54">
        <f>IF(A185&lt;=Fenologia_Olea_europaea!$F$3,L185,SUM(L185,M184))</f>
        <v>0.25029309999999988</v>
      </c>
      <c r="N185">
        <f t="shared" si="8"/>
        <v>181</v>
      </c>
    </row>
    <row r="186" spans="1:14" x14ac:dyDescent="0.3">
      <c r="A186" s="44">
        <f>Fenologia_Olea_europaea!A184</f>
        <v>44013</v>
      </c>
      <c r="B186" s="2">
        <v>32.159999999999997</v>
      </c>
      <c r="C186" s="2">
        <v>13.67</v>
      </c>
      <c r="D186" s="38">
        <f>IF(Fenologia_Olea_europaea!B184="",0,Fenologia_Olea_europaea!B184)</f>
        <v>22.914999999999999</v>
      </c>
      <c r="E186" s="50">
        <f xml:space="preserve"> IFERROR(Abstract!$C$8+ (Abstract!$D$8 * D186),-8888)</f>
        <v>4.8402499999999994E-2</v>
      </c>
      <c r="F186" s="50">
        <f>IF(D186&gt;Abstract!$E$8,E186,0)</f>
        <v>4.8402499999999994E-2</v>
      </c>
      <c r="G186" s="50">
        <f t="shared" si="6"/>
        <v>3.2395534999999995</v>
      </c>
      <c r="H186" s="50">
        <f>IFERROR(Abstract!$C$9+(Abstract!$D$9*D186),-8888)</f>
        <v>1.3354955000000002E-2</v>
      </c>
      <c r="I186" s="50">
        <f>IF(D186&gt;Abstract!$E$9,H186,0)</f>
        <v>1.3354955000000002E-2</v>
      </c>
      <c r="J186" s="36">
        <f t="shared" si="7"/>
        <v>1.0429114309999998</v>
      </c>
      <c r="K186" s="36">
        <f>IFERROR(IF(G186&gt;1, Abstract!$C$10+(Abstract!$D$10*D186),0),-8888)</f>
        <v>7.7603499999999957E-3</v>
      </c>
      <c r="L186" s="36">
        <f>IF(D186&gt;Abstract!$E$10,K186,0)</f>
        <v>7.7603499999999957E-3</v>
      </c>
      <c r="M186" s="54">
        <f>IF(A186&lt;=Fenologia_Olea_europaea!$F$3,L186,SUM(L186,M185))</f>
        <v>0.25805344999999985</v>
      </c>
      <c r="N186">
        <f t="shared" si="8"/>
        <v>182</v>
      </c>
    </row>
    <row r="187" spans="1:14" x14ac:dyDescent="0.3">
      <c r="A187" s="44">
        <f>Fenologia_Olea_europaea!A185</f>
        <v>44014</v>
      </c>
      <c r="B187" s="2">
        <v>33.64</v>
      </c>
      <c r="C187" s="2">
        <v>16.34</v>
      </c>
      <c r="D187" s="38">
        <f>IF(Fenologia_Olea_europaea!B185="",0,Fenologia_Olea_europaea!B185)</f>
        <v>24.990000000000002</v>
      </c>
      <c r="E187" s="50">
        <f xml:space="preserve"> IFERROR(Abstract!$C$8+ (Abstract!$D$8 * D187),-8888)</f>
        <v>5.5665000000000013E-2</v>
      </c>
      <c r="F187" s="50">
        <f>IF(D187&gt;Abstract!$E$8,E187,0)</f>
        <v>5.5665000000000013E-2</v>
      </c>
      <c r="G187" s="50">
        <f t="shared" si="6"/>
        <v>3.2952184999999994</v>
      </c>
      <c r="H187" s="50">
        <f>IFERROR(Abstract!$C$9+(Abstract!$D$9*D187),-8888)</f>
        <v>1.4967230000000002E-2</v>
      </c>
      <c r="I187" s="50">
        <f>IF(D187&gt;Abstract!$E$9,H187,0)</f>
        <v>1.4967230000000002E-2</v>
      </c>
      <c r="J187" s="36">
        <f t="shared" si="7"/>
        <v>1.0578786609999999</v>
      </c>
      <c r="K187" s="36">
        <f>IFERROR(IF(G187&gt;1, Abstract!$C$10+(Abstract!$D$10*D187),0),-8888)</f>
        <v>1.0437099999999998E-2</v>
      </c>
      <c r="L187" s="36">
        <f>IF(D187&gt;Abstract!$E$10,K187,0)</f>
        <v>1.0437099999999998E-2</v>
      </c>
      <c r="M187" s="54">
        <f>IF(A187&lt;=Fenologia_Olea_europaea!$F$3,L187,SUM(L187,M186))</f>
        <v>0.26849054999999983</v>
      </c>
      <c r="N187">
        <f t="shared" si="8"/>
        <v>183</v>
      </c>
    </row>
    <row r="188" spans="1:14" x14ac:dyDescent="0.3">
      <c r="A188" s="44">
        <f>Fenologia_Olea_europaea!A186</f>
        <v>44015</v>
      </c>
      <c r="B188" s="2">
        <v>25.69</v>
      </c>
      <c r="C188" s="2">
        <v>17.39</v>
      </c>
      <c r="D188" s="38">
        <f>IF(Fenologia_Olea_europaea!B186="",0,Fenologia_Olea_europaea!B186)</f>
        <v>21.54</v>
      </c>
      <c r="E188" s="50">
        <f xml:space="preserve"> IFERROR(Abstract!$C$8+ (Abstract!$D$8 * D188),-8888)</f>
        <v>4.3589999999999997E-2</v>
      </c>
      <c r="F188" s="50">
        <f>IF(D188&gt;Abstract!$E$8,E188,0)</f>
        <v>4.3589999999999997E-2</v>
      </c>
      <c r="G188" s="50">
        <f t="shared" si="6"/>
        <v>3.3388084999999994</v>
      </c>
      <c r="H188" s="50">
        <f>IFERROR(Abstract!$C$9+(Abstract!$D$9*D188),-8888)</f>
        <v>1.2286580000000002E-2</v>
      </c>
      <c r="I188" s="50">
        <f>IF(D188&gt;Abstract!$E$9,H188,0)</f>
        <v>1.2286580000000002E-2</v>
      </c>
      <c r="J188" s="36">
        <f t="shared" si="7"/>
        <v>1.070165241</v>
      </c>
      <c r="K188" s="36">
        <f>IFERROR(IF(G188&gt;1, Abstract!$C$10+(Abstract!$D$10*D188),0),-8888)</f>
        <v>5.9865999999999982E-3</v>
      </c>
      <c r="L188" s="36">
        <f>IF(D188&gt;Abstract!$E$10,K188,0)</f>
        <v>5.9865999999999982E-3</v>
      </c>
      <c r="M188" s="54">
        <f>IF(A188&lt;=Fenologia_Olea_europaea!$F$3,L188,SUM(L188,M187))</f>
        <v>0.27447714999999984</v>
      </c>
      <c r="N188">
        <f t="shared" si="8"/>
        <v>184</v>
      </c>
    </row>
    <row r="189" spans="1:14" x14ac:dyDescent="0.3">
      <c r="A189" s="44">
        <f>Fenologia_Olea_europaea!A187</f>
        <v>44016</v>
      </c>
      <c r="B189" s="2">
        <v>31.17</v>
      </c>
      <c r="C189" s="2">
        <v>15.94</v>
      </c>
      <c r="D189" s="38">
        <f>IF(Fenologia_Olea_europaea!B187="",0,Fenologia_Olea_europaea!B187)</f>
        <v>23.555</v>
      </c>
      <c r="E189" s="50">
        <f xml:space="preserve"> IFERROR(Abstract!$C$8+ (Abstract!$D$8 * D189),-8888)</f>
        <v>5.06425E-2</v>
      </c>
      <c r="F189" s="50">
        <f>IF(D189&gt;Abstract!$E$8,E189,0)</f>
        <v>5.06425E-2</v>
      </c>
      <c r="G189" s="50">
        <f t="shared" si="6"/>
        <v>3.3894509999999993</v>
      </c>
      <c r="H189" s="50">
        <f>IFERROR(Abstract!$C$9+(Abstract!$D$9*D189),-8888)</f>
        <v>1.3852235000000001E-2</v>
      </c>
      <c r="I189" s="50">
        <f>IF(D189&gt;Abstract!$E$9,H189,0)</f>
        <v>1.3852235000000001E-2</v>
      </c>
      <c r="J189" s="36">
        <f t="shared" si="7"/>
        <v>1.0840174760000001</v>
      </c>
      <c r="K189" s="36">
        <f>IFERROR(IF(G189&gt;1, Abstract!$C$10+(Abstract!$D$10*D189),0),-8888)</f>
        <v>8.5859499999999984E-3</v>
      </c>
      <c r="L189" s="36">
        <f>IF(D189&gt;Abstract!$E$10,K189,0)</f>
        <v>8.5859499999999984E-3</v>
      </c>
      <c r="M189" s="54">
        <f>IF(A189&lt;=Fenologia_Olea_europaea!$F$3,L189,SUM(L189,M188))</f>
        <v>0.28306309999999985</v>
      </c>
      <c r="N189">
        <f t="shared" si="8"/>
        <v>185</v>
      </c>
    </row>
    <row r="190" spans="1:14" x14ac:dyDescent="0.3">
      <c r="A190" s="44">
        <f>Fenologia_Olea_europaea!A188</f>
        <v>44017</v>
      </c>
      <c r="B190" s="2">
        <v>29.81</v>
      </c>
      <c r="C190" s="2">
        <v>20.52</v>
      </c>
      <c r="D190" s="38">
        <f>IF(Fenologia_Olea_europaea!B188="",0,Fenologia_Olea_europaea!B188)</f>
        <v>25.164999999999999</v>
      </c>
      <c r="E190" s="50">
        <f xml:space="preserve"> IFERROR(Abstract!$C$8+ (Abstract!$D$8 * D190),-8888)</f>
        <v>5.6277500000000001E-2</v>
      </c>
      <c r="F190" s="50">
        <f>IF(D190&gt;Abstract!$E$8,E190,0)</f>
        <v>5.6277500000000001E-2</v>
      </c>
      <c r="G190" s="50">
        <f t="shared" si="6"/>
        <v>3.4457284999999995</v>
      </c>
      <c r="H190" s="50">
        <f>IFERROR(Abstract!$C$9+(Abstract!$D$9*D190),-8888)</f>
        <v>1.5103205000000001E-2</v>
      </c>
      <c r="I190" s="50">
        <f>IF(D190&gt;Abstract!$E$9,H190,0)</f>
        <v>1.5103205000000001E-2</v>
      </c>
      <c r="J190" s="36">
        <f t="shared" si="7"/>
        <v>1.099120681</v>
      </c>
      <c r="K190" s="36">
        <f>IFERROR(IF(G190&gt;1, Abstract!$C$10+(Abstract!$D$10*D190),0),-8888)</f>
        <v>1.0662849999999995E-2</v>
      </c>
      <c r="L190" s="36">
        <f>IF(D190&gt;Abstract!$E$10,K190,0)</f>
        <v>1.0662849999999995E-2</v>
      </c>
      <c r="M190" s="54">
        <f>IF(A190&lt;=Fenologia_Olea_europaea!$F$3,L190,SUM(L190,M189))</f>
        <v>0.29372594999999985</v>
      </c>
      <c r="N190">
        <f t="shared" si="8"/>
        <v>186</v>
      </c>
    </row>
    <row r="191" spans="1:14" x14ac:dyDescent="0.3">
      <c r="A191" s="44">
        <f>Fenologia_Olea_europaea!A189</f>
        <v>44018</v>
      </c>
      <c r="B191" s="2">
        <v>29.45</v>
      </c>
      <c r="C191" s="2">
        <v>18.25</v>
      </c>
      <c r="D191" s="38">
        <f>IF(Fenologia_Olea_europaea!B189="",0,Fenologia_Olea_europaea!B189)</f>
        <v>23.85</v>
      </c>
      <c r="E191" s="50">
        <f xml:space="preserve"> IFERROR(Abstract!$C$8+ (Abstract!$D$8 * D191),-8888)</f>
        <v>5.1675000000000006E-2</v>
      </c>
      <c r="F191" s="50">
        <f>IF(D191&gt;Abstract!$E$8,E191,0)</f>
        <v>5.1675000000000006E-2</v>
      </c>
      <c r="G191" s="50">
        <f t="shared" si="6"/>
        <v>3.4974034999999994</v>
      </c>
      <c r="H191" s="50">
        <f>IFERROR(Abstract!$C$9+(Abstract!$D$9*D191),-8888)</f>
        <v>1.4081450000000002E-2</v>
      </c>
      <c r="I191" s="50">
        <f>IF(D191&gt;Abstract!$E$9,H191,0)</f>
        <v>1.4081450000000002E-2</v>
      </c>
      <c r="J191" s="36">
        <f t="shared" si="7"/>
        <v>1.113202131</v>
      </c>
      <c r="K191" s="36">
        <f>IFERROR(IF(G191&gt;1, Abstract!$C$10+(Abstract!$D$10*D191),0),-8888)</f>
        <v>8.9664999999999988E-3</v>
      </c>
      <c r="L191" s="36">
        <f>IF(D191&gt;Abstract!$E$10,K191,0)</f>
        <v>8.9664999999999988E-3</v>
      </c>
      <c r="M191" s="54">
        <f>IF(A191&lt;=Fenologia_Olea_europaea!$F$3,L191,SUM(L191,M190))</f>
        <v>0.30269244999999984</v>
      </c>
      <c r="N191">
        <f t="shared" si="8"/>
        <v>187</v>
      </c>
    </row>
    <row r="192" spans="1:14" x14ac:dyDescent="0.3">
      <c r="A192" s="44">
        <f>Fenologia_Olea_europaea!A190</f>
        <v>44019</v>
      </c>
      <c r="B192" s="2">
        <v>30.31</v>
      </c>
      <c r="C192" s="2">
        <v>19.63</v>
      </c>
      <c r="D192" s="38">
        <f>IF(Fenologia_Olea_europaea!B190="",0,Fenologia_Olea_europaea!B190)</f>
        <v>24.97</v>
      </c>
      <c r="E192" s="50">
        <f xml:space="preserve"> IFERROR(Abstract!$C$8+ (Abstract!$D$8 * D192),-8888)</f>
        <v>5.5594999999999999E-2</v>
      </c>
      <c r="F192" s="50">
        <f>IF(D192&gt;Abstract!$E$8,E192,0)</f>
        <v>5.5594999999999999E-2</v>
      </c>
      <c r="G192" s="50">
        <f t="shared" si="6"/>
        <v>3.5529984999999993</v>
      </c>
      <c r="H192" s="50">
        <f>IFERROR(Abstract!$C$9+(Abstract!$D$9*D192),-8888)</f>
        <v>1.495169E-2</v>
      </c>
      <c r="I192" s="50">
        <f>IF(D192&gt;Abstract!$E$9,H192,0)</f>
        <v>1.495169E-2</v>
      </c>
      <c r="J192" s="36">
        <f t="shared" si="7"/>
        <v>1.1281538209999999</v>
      </c>
      <c r="K192" s="36">
        <f>IFERROR(IF(G192&gt;1, Abstract!$C$10+(Abstract!$D$10*D192),0),-8888)</f>
        <v>1.0411299999999998E-2</v>
      </c>
      <c r="L192" s="36">
        <f>IF(D192&gt;Abstract!$E$10,K192,0)</f>
        <v>1.0411299999999998E-2</v>
      </c>
      <c r="M192" s="54">
        <f>IF(A192&lt;=Fenologia_Olea_europaea!$F$3,L192,SUM(L192,M191))</f>
        <v>0.31310374999999985</v>
      </c>
      <c r="N192">
        <f t="shared" si="8"/>
        <v>188</v>
      </c>
    </row>
    <row r="193" spans="1:14" x14ac:dyDescent="0.3">
      <c r="A193" s="44">
        <f>Fenologia_Olea_europaea!A191</f>
        <v>44020</v>
      </c>
      <c r="B193" s="2">
        <v>30.7</v>
      </c>
      <c r="C193" s="2">
        <v>19.27</v>
      </c>
      <c r="D193" s="38">
        <f>IF(Fenologia_Olea_europaea!B191="",0,Fenologia_Olea_europaea!B191)</f>
        <v>24.984999999999999</v>
      </c>
      <c r="E193" s="50">
        <f xml:space="preserve"> IFERROR(Abstract!$C$8+ (Abstract!$D$8 * D193),-8888)</f>
        <v>5.5647499999999996E-2</v>
      </c>
      <c r="F193" s="50">
        <f>IF(D193&gt;Abstract!$E$8,E193,0)</f>
        <v>5.5647499999999996E-2</v>
      </c>
      <c r="G193" s="50">
        <f t="shared" si="6"/>
        <v>3.6086459999999994</v>
      </c>
      <c r="H193" s="50">
        <f>IFERROR(Abstract!$C$9+(Abstract!$D$9*D193),-8888)</f>
        <v>1.4963344999999999E-2</v>
      </c>
      <c r="I193" s="50">
        <f>IF(D193&gt;Abstract!$E$9,H193,0)</f>
        <v>1.4963344999999999E-2</v>
      </c>
      <c r="J193" s="36">
        <f t="shared" si="7"/>
        <v>1.1431171659999999</v>
      </c>
      <c r="K193" s="36">
        <f>IFERROR(IF(G193&gt;1, Abstract!$C$10+(Abstract!$D$10*D193),0),-8888)</f>
        <v>1.043065E-2</v>
      </c>
      <c r="L193" s="36">
        <f>IF(D193&gt;Abstract!$E$10,K193,0)</f>
        <v>1.043065E-2</v>
      </c>
      <c r="M193" s="54">
        <f>IF(A193&lt;=Fenologia_Olea_europaea!$F$3,L193,SUM(L193,M192))</f>
        <v>0.32353439999999983</v>
      </c>
      <c r="N193">
        <f t="shared" si="8"/>
        <v>189</v>
      </c>
    </row>
    <row r="194" spans="1:14" x14ac:dyDescent="0.3">
      <c r="A194" s="44">
        <f>Fenologia_Olea_europaea!A192</f>
        <v>44021</v>
      </c>
      <c r="B194" s="2">
        <v>31.17</v>
      </c>
      <c r="C194" s="2">
        <v>18.149999999999999</v>
      </c>
      <c r="D194" s="38">
        <f>IF(Fenologia_Olea_europaea!B192="",0,Fenologia_Olea_europaea!B192)</f>
        <v>24.66</v>
      </c>
      <c r="E194" s="50">
        <f xml:space="preserve"> IFERROR(Abstract!$C$8+ (Abstract!$D$8 * D194),-8888)</f>
        <v>5.4509999999999996E-2</v>
      </c>
      <c r="F194" s="50">
        <f>IF(D194&gt;Abstract!$E$8,E194,0)</f>
        <v>5.4509999999999996E-2</v>
      </c>
      <c r="G194" s="50">
        <f t="shared" si="6"/>
        <v>3.6631559999999994</v>
      </c>
      <c r="H194" s="50">
        <f>IFERROR(Abstract!$C$9+(Abstract!$D$9*D194),-8888)</f>
        <v>1.4710820000000003E-2</v>
      </c>
      <c r="I194" s="50">
        <f>IF(D194&gt;Abstract!$E$9,H194,0)</f>
        <v>1.4710820000000003E-2</v>
      </c>
      <c r="J194" s="36">
        <f t="shared" si="7"/>
        <v>1.1578279859999998</v>
      </c>
      <c r="K194" s="36">
        <f>IFERROR(IF(G194&gt;1, Abstract!$C$10+(Abstract!$D$10*D194),0),-8888)</f>
        <v>1.0011399999999997E-2</v>
      </c>
      <c r="L194" s="36">
        <f>IF(D194&gt;Abstract!$E$10,K194,0)</f>
        <v>1.0011399999999997E-2</v>
      </c>
      <c r="M194" s="54">
        <f>IF(A194&lt;=Fenologia_Olea_europaea!$F$3,L194,SUM(L194,M193))</f>
        <v>0.33354579999999984</v>
      </c>
      <c r="N194">
        <f t="shared" si="8"/>
        <v>190</v>
      </c>
    </row>
    <row r="195" spans="1:14" x14ac:dyDescent="0.3">
      <c r="A195" s="44">
        <f>Fenologia_Olea_europaea!A193</f>
        <v>44022</v>
      </c>
      <c r="B195" s="2">
        <v>31.63</v>
      </c>
      <c r="C195" s="2">
        <v>18.64</v>
      </c>
      <c r="D195" s="38">
        <f>IF(Fenologia_Olea_europaea!B193="",0,Fenologia_Olea_europaea!B193)</f>
        <v>25.134999999999998</v>
      </c>
      <c r="E195" s="50">
        <f xml:space="preserve"> IFERROR(Abstract!$C$8+ (Abstract!$D$8 * D195),-8888)</f>
        <v>5.6172499999999993E-2</v>
      </c>
      <c r="F195" s="50">
        <f>IF(D195&gt;Abstract!$E$8,E195,0)</f>
        <v>5.6172499999999993E-2</v>
      </c>
      <c r="G195" s="50">
        <f t="shared" si="6"/>
        <v>3.7193284999999996</v>
      </c>
      <c r="H195" s="50">
        <f>IFERROR(Abstract!$C$9+(Abstract!$D$9*D195),-8888)</f>
        <v>1.5079894999999999E-2</v>
      </c>
      <c r="I195" s="50">
        <f>IF(D195&gt;Abstract!$E$9,H195,0)</f>
        <v>1.5079894999999999E-2</v>
      </c>
      <c r="J195" s="36">
        <f t="shared" si="7"/>
        <v>1.1729078809999998</v>
      </c>
      <c r="K195" s="36">
        <f>IFERROR(IF(G195&gt;1, Abstract!$C$10+(Abstract!$D$10*D195),0),-8888)</f>
        <v>1.0624149999999992E-2</v>
      </c>
      <c r="L195" s="36">
        <f>IF(D195&gt;Abstract!$E$10,K195,0)</f>
        <v>1.0624149999999992E-2</v>
      </c>
      <c r="M195" s="54">
        <f>IF(A195&lt;=Fenologia_Olea_europaea!$F$3,L195,SUM(L195,M194))</f>
        <v>0.34416994999999984</v>
      </c>
      <c r="N195">
        <f t="shared" si="8"/>
        <v>191</v>
      </c>
    </row>
    <row r="196" spans="1:14" x14ac:dyDescent="0.3">
      <c r="A196" s="44">
        <f>Fenologia_Olea_europaea!A194</f>
        <v>44023</v>
      </c>
      <c r="B196" s="2">
        <v>32.75</v>
      </c>
      <c r="C196" s="2">
        <v>17.559999999999999</v>
      </c>
      <c r="D196" s="38">
        <f>IF(Fenologia_Olea_europaea!B194="",0,Fenologia_Olea_europaea!B194)</f>
        <v>25.155000000000001</v>
      </c>
      <c r="E196" s="50">
        <f xml:space="preserve"> IFERROR(Abstract!$C$8+ (Abstract!$D$8 * D196),-8888)</f>
        <v>5.6242500000000008E-2</v>
      </c>
      <c r="F196" s="50">
        <f>IF(D196&gt;Abstract!$E$8,E196,0)</f>
        <v>5.6242500000000008E-2</v>
      </c>
      <c r="G196" s="50">
        <f t="shared" si="6"/>
        <v>3.7755709999999998</v>
      </c>
      <c r="H196" s="50">
        <f>IFERROR(Abstract!$C$9+(Abstract!$D$9*D196),-8888)</f>
        <v>1.5095435000000001E-2</v>
      </c>
      <c r="I196" s="50">
        <f>IF(D196&gt;Abstract!$E$9,H196,0)</f>
        <v>1.5095435000000001E-2</v>
      </c>
      <c r="J196" s="36">
        <f t="shared" si="7"/>
        <v>1.1880033159999999</v>
      </c>
      <c r="K196" s="36">
        <f>IFERROR(IF(G196&gt;1, Abstract!$C$10+(Abstract!$D$10*D196),0),-8888)</f>
        <v>1.0649949999999998E-2</v>
      </c>
      <c r="L196" s="36">
        <f>IF(D196&gt;Abstract!$E$10,K196,0)</f>
        <v>1.0649949999999998E-2</v>
      </c>
      <c r="M196" s="54">
        <f>IF(A196&lt;=Fenologia_Olea_europaea!$F$3,L196,SUM(L196,M195))</f>
        <v>0.35481989999999985</v>
      </c>
      <c r="N196">
        <f t="shared" si="8"/>
        <v>192</v>
      </c>
    </row>
    <row r="197" spans="1:14" x14ac:dyDescent="0.3">
      <c r="A197" s="44">
        <f>Fenologia_Olea_europaea!A195</f>
        <v>44024</v>
      </c>
      <c r="B197" s="2">
        <v>33.71</v>
      </c>
      <c r="C197" s="2">
        <v>18.71</v>
      </c>
      <c r="D197" s="38">
        <f>IF(Fenologia_Olea_europaea!B195="",0,Fenologia_Olea_europaea!B195)</f>
        <v>26.21</v>
      </c>
      <c r="E197" s="50">
        <f xml:space="preserve"> IFERROR(Abstract!$C$8+ (Abstract!$D$8 * D197),-8888)</f>
        <v>5.9935000000000009E-2</v>
      </c>
      <c r="F197" s="50">
        <f>IF(D197&gt;Abstract!$E$8,E197,0)</f>
        <v>5.9935000000000009E-2</v>
      </c>
      <c r="G197" s="50">
        <f t="shared" si="6"/>
        <v>3.8355059999999996</v>
      </c>
      <c r="H197" s="50">
        <f>IFERROR(Abstract!$C$9+(Abstract!$D$9*D197),-8888)</f>
        <v>1.5915170000000003E-2</v>
      </c>
      <c r="I197" s="50">
        <f>IF(D197&gt;Abstract!$E$9,H197,0)</f>
        <v>1.5915170000000003E-2</v>
      </c>
      <c r="J197" s="36">
        <f t="shared" si="7"/>
        <v>1.2039184859999998</v>
      </c>
      <c r="K197" s="36">
        <f>IFERROR(IF(G197&gt;1, Abstract!$C$10+(Abstract!$D$10*D197),0),-8888)</f>
        <v>1.2010899999999998E-2</v>
      </c>
      <c r="L197" s="36">
        <f>IF(D197&gt;Abstract!$E$10,K197,0)</f>
        <v>1.2010899999999998E-2</v>
      </c>
      <c r="M197" s="54">
        <f>IF(A197&lt;=Fenologia_Olea_europaea!$F$3,L197,SUM(L197,M196))</f>
        <v>0.36683079999999985</v>
      </c>
      <c r="N197">
        <f t="shared" si="8"/>
        <v>193</v>
      </c>
    </row>
    <row r="198" spans="1:14" x14ac:dyDescent="0.3">
      <c r="A198" s="44">
        <f>Fenologia_Olea_europaea!A196</f>
        <v>44025</v>
      </c>
      <c r="B198" s="2">
        <v>30.37</v>
      </c>
      <c r="C198" s="2">
        <v>19.04</v>
      </c>
      <c r="D198" s="38">
        <f>IF(Fenologia_Olea_europaea!B196="",0,Fenologia_Olea_europaea!B196)</f>
        <v>24.704999999999998</v>
      </c>
      <c r="E198" s="50">
        <f xml:space="preserve"> IFERROR(Abstract!$C$8+ (Abstract!$D$8 * D198),-8888)</f>
        <v>5.4667500000000001E-2</v>
      </c>
      <c r="F198" s="50">
        <f>IF(D198&gt;Abstract!$E$8,E198,0)</f>
        <v>5.4667500000000001E-2</v>
      </c>
      <c r="G198" s="50">
        <f t="shared" si="6"/>
        <v>3.8901734999999995</v>
      </c>
      <c r="H198" s="50">
        <f>IFERROR(Abstract!$C$9+(Abstract!$D$9*D198),-8888)</f>
        <v>1.4745785000000001E-2</v>
      </c>
      <c r="I198" s="50">
        <f>IF(D198&gt;Abstract!$E$9,H198,0)</f>
        <v>1.4745785000000001E-2</v>
      </c>
      <c r="J198" s="36">
        <f t="shared" si="7"/>
        <v>1.2186642709999997</v>
      </c>
      <c r="K198" s="36">
        <f>IFERROR(IF(G198&gt;1, Abstract!$C$10+(Abstract!$D$10*D198),0),-8888)</f>
        <v>1.0069449999999994E-2</v>
      </c>
      <c r="L198" s="36">
        <f>IF(D198&gt;Abstract!$E$10,K198,0)</f>
        <v>1.0069449999999994E-2</v>
      </c>
      <c r="M198" s="54">
        <f>IF(A198&lt;=Fenologia_Olea_europaea!$F$3,L198,SUM(L198,M197))</f>
        <v>0.37690024999999983</v>
      </c>
      <c r="N198">
        <f t="shared" si="8"/>
        <v>194</v>
      </c>
    </row>
    <row r="199" spans="1:14" x14ac:dyDescent="0.3">
      <c r="A199" s="44">
        <f>Fenologia_Olea_europaea!A197</f>
        <v>44026</v>
      </c>
      <c r="B199" s="2">
        <v>29.65</v>
      </c>
      <c r="C199" s="2">
        <v>18.079999999999998</v>
      </c>
      <c r="D199" s="38">
        <f>IF(Fenologia_Olea_europaea!B197="",0,Fenologia_Olea_europaea!B197)</f>
        <v>23.864999999999998</v>
      </c>
      <c r="E199" s="50">
        <f xml:space="preserve"> IFERROR(Abstract!$C$8+ (Abstract!$D$8 * D199),-8888)</f>
        <v>5.1727499999999989E-2</v>
      </c>
      <c r="F199" s="50">
        <f>IF(D199&gt;Abstract!$E$8,E199,0)</f>
        <v>5.1727499999999989E-2</v>
      </c>
      <c r="G199" s="50">
        <f t="shared" ref="G199:G262" si="9">IF(A199&lt;=$E$2,F199,SUM(F199,G198))</f>
        <v>3.9419009999999997</v>
      </c>
      <c r="H199" s="50">
        <f>IFERROR(Abstract!$C$9+(Abstract!$D$9*D199),-8888)</f>
        <v>1.4093105000000002E-2</v>
      </c>
      <c r="I199" s="50">
        <f>IF(D199&gt;Abstract!$E$9,H199,0)</f>
        <v>1.4093105000000002E-2</v>
      </c>
      <c r="J199" s="36">
        <f t="shared" ref="J199:J262" si="10">IF(A199&lt;=$E$2,I199,SUM(I199,J198))</f>
        <v>1.2327573759999997</v>
      </c>
      <c r="K199" s="36">
        <f>IFERROR(IF(G199&gt;1, Abstract!$C$10+(Abstract!$D$10*D199),0),-8888)</f>
        <v>8.9858499999999966E-3</v>
      </c>
      <c r="L199" s="36">
        <f>IF(D199&gt;Abstract!$E$10,K199,0)</f>
        <v>8.9858499999999966E-3</v>
      </c>
      <c r="M199" s="54">
        <f>IF(A199&lt;=Fenologia_Olea_europaea!$F$3,L199,SUM(L199,M198))</f>
        <v>0.38588609999999984</v>
      </c>
      <c r="N199">
        <f t="shared" ref="N199:N262" si="11">N198+1</f>
        <v>195</v>
      </c>
    </row>
    <row r="200" spans="1:14" x14ac:dyDescent="0.3">
      <c r="A200" s="44">
        <f>Fenologia_Olea_europaea!A198</f>
        <v>44027</v>
      </c>
      <c r="B200" s="2">
        <v>30.7</v>
      </c>
      <c r="C200" s="2">
        <v>16.86</v>
      </c>
      <c r="D200" s="38">
        <f>IF(Fenologia_Olea_europaea!B198="",0,Fenologia_Olea_europaea!B198)</f>
        <v>23.78</v>
      </c>
      <c r="E200" s="50">
        <f xml:space="preserve"> IFERROR(Abstract!$C$8+ (Abstract!$D$8 * D200),-8888)</f>
        <v>5.143000000000001E-2</v>
      </c>
      <c r="F200" s="50">
        <f>IF(D200&gt;Abstract!$E$8,E200,0)</f>
        <v>5.143000000000001E-2</v>
      </c>
      <c r="G200" s="50">
        <f t="shared" si="9"/>
        <v>3.9933309999999995</v>
      </c>
      <c r="H200" s="50">
        <f>IFERROR(Abstract!$C$9+(Abstract!$D$9*D200),-8888)</f>
        <v>1.4027060000000001E-2</v>
      </c>
      <c r="I200" s="50">
        <f>IF(D200&gt;Abstract!$E$9,H200,0)</f>
        <v>1.4027060000000001E-2</v>
      </c>
      <c r="J200" s="36">
        <f t="shared" si="10"/>
        <v>1.2467844359999998</v>
      </c>
      <c r="K200" s="36">
        <f>IFERROR(IF(G200&gt;1, Abstract!$C$10+(Abstract!$D$10*D200),0),-8888)</f>
        <v>8.8762000000000008E-3</v>
      </c>
      <c r="L200" s="36">
        <f>IF(D200&gt;Abstract!$E$10,K200,0)</f>
        <v>8.8762000000000008E-3</v>
      </c>
      <c r="M200" s="54">
        <f>IF(A200&lt;=Fenologia_Olea_europaea!$F$3,L200,SUM(L200,M199))</f>
        <v>0.39476229999999984</v>
      </c>
      <c r="N200">
        <f t="shared" si="11"/>
        <v>196</v>
      </c>
    </row>
    <row r="201" spans="1:14" x14ac:dyDescent="0.3">
      <c r="A201" s="44">
        <f>Fenologia_Olea_europaea!A199</f>
        <v>44028</v>
      </c>
      <c r="B201" s="2">
        <v>30.24</v>
      </c>
      <c r="C201" s="2">
        <v>16.47</v>
      </c>
      <c r="D201" s="38">
        <f>IF(Fenologia_Olea_europaea!B199="",0,Fenologia_Olea_europaea!B199)</f>
        <v>23.354999999999997</v>
      </c>
      <c r="E201" s="50">
        <f xml:space="preserve"> IFERROR(Abstract!$C$8+ (Abstract!$D$8 * D201),-8888)</f>
        <v>4.9942499999999994E-2</v>
      </c>
      <c r="F201" s="50">
        <f>IF(D201&gt;Abstract!$E$8,E201,0)</f>
        <v>4.9942499999999994E-2</v>
      </c>
      <c r="G201" s="50">
        <f t="shared" si="9"/>
        <v>4.0432734999999997</v>
      </c>
      <c r="H201" s="50">
        <f>IFERROR(Abstract!$C$9+(Abstract!$D$9*D201),-8888)</f>
        <v>1.3696834999999997E-2</v>
      </c>
      <c r="I201" s="50">
        <f>IF(D201&gt;Abstract!$E$9,H201,0)</f>
        <v>1.3696834999999997E-2</v>
      </c>
      <c r="J201" s="36">
        <f t="shared" si="10"/>
        <v>1.2604812709999997</v>
      </c>
      <c r="K201" s="36">
        <f>IFERROR(IF(G201&gt;1, Abstract!$C$10+(Abstract!$D$10*D201),0),-8888)</f>
        <v>8.3279499999999937E-3</v>
      </c>
      <c r="L201" s="36">
        <f>IF(D201&gt;Abstract!$E$10,K201,0)</f>
        <v>8.3279499999999937E-3</v>
      </c>
      <c r="M201" s="54">
        <f>IF(A201&lt;=Fenologia_Olea_europaea!$F$3,L201,SUM(L201,M200))</f>
        <v>0.40309024999999982</v>
      </c>
      <c r="N201">
        <f t="shared" si="11"/>
        <v>197</v>
      </c>
    </row>
    <row r="202" spans="1:14" x14ac:dyDescent="0.3">
      <c r="A202" s="44">
        <f>Fenologia_Olea_europaea!A200</f>
        <v>44029</v>
      </c>
      <c r="B202" s="2">
        <v>32.39</v>
      </c>
      <c r="C202" s="2">
        <v>16.54</v>
      </c>
      <c r="D202" s="38">
        <f>IF(Fenologia_Olea_europaea!B200="",0,Fenologia_Olea_europaea!B200)</f>
        <v>24.465</v>
      </c>
      <c r="E202" s="50">
        <f xml:space="preserve"> IFERROR(Abstract!$C$8+ (Abstract!$D$8 * D202),-8888)</f>
        <v>5.3827499999999993E-2</v>
      </c>
      <c r="F202" s="50">
        <f>IF(D202&gt;Abstract!$E$8,E202,0)</f>
        <v>5.3827499999999993E-2</v>
      </c>
      <c r="G202" s="50">
        <f t="shared" si="9"/>
        <v>4.0971009999999994</v>
      </c>
      <c r="H202" s="50">
        <f>IFERROR(Abstract!$C$9+(Abstract!$D$9*D202),-8888)</f>
        <v>1.4559305000000002E-2</v>
      </c>
      <c r="I202" s="50">
        <f>IF(D202&gt;Abstract!$E$9,H202,0)</f>
        <v>1.4559305000000002E-2</v>
      </c>
      <c r="J202" s="36">
        <f t="shared" si="10"/>
        <v>1.2750405759999996</v>
      </c>
      <c r="K202" s="36">
        <f>IFERROR(IF(G202&gt;1, Abstract!$C$10+(Abstract!$D$10*D202),0),-8888)</f>
        <v>9.7598500000000005E-3</v>
      </c>
      <c r="L202" s="36">
        <f>IF(D202&gt;Abstract!$E$10,K202,0)</f>
        <v>9.7598500000000005E-3</v>
      </c>
      <c r="M202" s="54">
        <f>IF(A202&lt;=Fenologia_Olea_europaea!$F$3,L202,SUM(L202,M201))</f>
        <v>0.41285009999999983</v>
      </c>
      <c r="N202">
        <f t="shared" si="11"/>
        <v>198</v>
      </c>
    </row>
    <row r="203" spans="1:14" x14ac:dyDescent="0.3">
      <c r="A203" s="44">
        <f>Fenologia_Olea_europaea!A201</f>
        <v>44030</v>
      </c>
      <c r="B203" s="2">
        <v>32.29</v>
      </c>
      <c r="C203" s="2">
        <v>17.12</v>
      </c>
      <c r="D203" s="38">
        <f>IF(Fenologia_Olea_europaea!B201="",0,Fenologia_Olea_europaea!B201)</f>
        <v>24.704999999999998</v>
      </c>
      <c r="E203" s="50">
        <f xml:space="preserve"> IFERROR(Abstract!$C$8+ (Abstract!$D$8 * D203),-8888)</f>
        <v>5.4667500000000001E-2</v>
      </c>
      <c r="F203" s="50">
        <f>IF(D203&gt;Abstract!$E$8,E203,0)</f>
        <v>5.4667500000000001E-2</v>
      </c>
      <c r="G203" s="50">
        <f t="shared" si="9"/>
        <v>4.1517684999999993</v>
      </c>
      <c r="H203" s="50">
        <f>IFERROR(Abstract!$C$9+(Abstract!$D$9*D203),-8888)</f>
        <v>1.4745785000000001E-2</v>
      </c>
      <c r="I203" s="50">
        <f>IF(D203&gt;Abstract!$E$9,H203,0)</f>
        <v>1.4745785000000001E-2</v>
      </c>
      <c r="J203" s="36">
        <f t="shared" si="10"/>
        <v>1.2897863609999995</v>
      </c>
      <c r="K203" s="36">
        <f>IFERROR(IF(G203&gt;1, Abstract!$C$10+(Abstract!$D$10*D203),0),-8888)</f>
        <v>1.0069449999999994E-2</v>
      </c>
      <c r="L203" s="36">
        <f>IF(D203&gt;Abstract!$E$10,K203,0)</f>
        <v>1.0069449999999994E-2</v>
      </c>
      <c r="M203" s="54">
        <f>IF(A203&lt;=Fenologia_Olea_europaea!$F$3,L203,SUM(L203,M202))</f>
        <v>0.42291954999999981</v>
      </c>
      <c r="N203">
        <f t="shared" si="11"/>
        <v>199</v>
      </c>
    </row>
    <row r="204" spans="1:14" x14ac:dyDescent="0.3">
      <c r="A204" s="44">
        <f>Fenologia_Olea_europaea!A202</f>
        <v>44031</v>
      </c>
      <c r="B204" s="2">
        <v>31.86</v>
      </c>
      <c r="C204" s="2">
        <v>15.81</v>
      </c>
      <c r="D204" s="38">
        <f>IF(Fenologia_Olea_europaea!B202="",0,Fenologia_Olea_europaea!B202)</f>
        <v>23.835000000000001</v>
      </c>
      <c r="E204" s="50">
        <f xml:space="preserve"> IFERROR(Abstract!$C$8+ (Abstract!$D$8 * D204),-8888)</f>
        <v>5.1622500000000009E-2</v>
      </c>
      <c r="F204" s="50">
        <f>IF(D204&gt;Abstract!$E$8,E204,0)</f>
        <v>5.1622500000000009E-2</v>
      </c>
      <c r="G204" s="50">
        <f t="shared" si="9"/>
        <v>4.203390999999999</v>
      </c>
      <c r="H204" s="50">
        <f>IFERROR(Abstract!$C$9+(Abstract!$D$9*D204),-8888)</f>
        <v>1.4069795000000003E-2</v>
      </c>
      <c r="I204" s="50">
        <f>IF(D204&gt;Abstract!$E$9,H204,0)</f>
        <v>1.4069795000000003E-2</v>
      </c>
      <c r="J204" s="36">
        <f t="shared" si="10"/>
        <v>1.3038561559999995</v>
      </c>
      <c r="K204" s="36">
        <f>IFERROR(IF(G204&gt;1, Abstract!$C$10+(Abstract!$D$10*D204),0),-8888)</f>
        <v>8.9471499999999975E-3</v>
      </c>
      <c r="L204" s="36">
        <f>IF(D204&gt;Abstract!$E$10,K204,0)</f>
        <v>8.9471499999999975E-3</v>
      </c>
      <c r="M204" s="54">
        <f>IF(A204&lt;=Fenologia_Olea_europaea!$F$3,L204,SUM(L204,M203))</f>
        <v>0.43186669999999983</v>
      </c>
      <c r="N204">
        <f t="shared" si="11"/>
        <v>200</v>
      </c>
    </row>
    <row r="205" spans="1:14" x14ac:dyDescent="0.3">
      <c r="A205" s="44">
        <f>Fenologia_Olea_europaea!A203</f>
        <v>44032</v>
      </c>
      <c r="B205" s="2">
        <v>31.83</v>
      </c>
      <c r="C205" s="2">
        <v>19.170000000000002</v>
      </c>
      <c r="D205" s="38">
        <f>IF(Fenologia_Olea_europaea!B203="",0,Fenologia_Olea_europaea!B203)</f>
        <v>25.5</v>
      </c>
      <c r="E205" s="50">
        <f xml:space="preserve"> IFERROR(Abstract!$C$8+ (Abstract!$D$8 * D205),-8888)</f>
        <v>5.7449999999999994E-2</v>
      </c>
      <c r="F205" s="50">
        <f>IF(D205&gt;Abstract!$E$8,E205,0)</f>
        <v>5.7449999999999994E-2</v>
      </c>
      <c r="G205" s="50">
        <f t="shared" si="9"/>
        <v>4.2608409999999992</v>
      </c>
      <c r="H205" s="50">
        <f>IFERROR(Abstract!$C$9+(Abstract!$D$9*D205),-8888)</f>
        <v>1.5363500000000002E-2</v>
      </c>
      <c r="I205" s="50">
        <f>IF(D205&gt;Abstract!$E$9,H205,0)</f>
        <v>1.5363500000000002E-2</v>
      </c>
      <c r="J205" s="36">
        <f t="shared" si="10"/>
        <v>1.3192196559999996</v>
      </c>
      <c r="K205" s="36">
        <f>IFERROR(IF(G205&gt;1, Abstract!$C$10+(Abstract!$D$10*D205),0),-8888)</f>
        <v>1.1095000000000001E-2</v>
      </c>
      <c r="L205" s="36">
        <f>IF(D205&gt;Abstract!$E$10,K205,0)</f>
        <v>1.1095000000000001E-2</v>
      </c>
      <c r="M205" s="54">
        <f>IF(A205&lt;=Fenologia_Olea_europaea!$F$3,L205,SUM(L205,M204))</f>
        <v>0.44296169999999985</v>
      </c>
      <c r="N205">
        <f t="shared" si="11"/>
        <v>201</v>
      </c>
    </row>
    <row r="206" spans="1:14" x14ac:dyDescent="0.3">
      <c r="A206" s="44">
        <f>Fenologia_Olea_europaea!A204</f>
        <v>44033</v>
      </c>
      <c r="B206" s="2">
        <v>30.51</v>
      </c>
      <c r="C206" s="2">
        <v>19.14</v>
      </c>
      <c r="D206" s="38">
        <f>IF(Fenologia_Olea_europaea!B204="",0,Fenologia_Olea_europaea!B204)</f>
        <v>24.825000000000003</v>
      </c>
      <c r="E206" s="50">
        <f xml:space="preserve"> IFERROR(Abstract!$C$8+ (Abstract!$D$8 * D206),-8888)</f>
        <v>5.5087500000000005E-2</v>
      </c>
      <c r="F206" s="50">
        <f>IF(D206&gt;Abstract!$E$8,E206,0)</f>
        <v>5.5087500000000005E-2</v>
      </c>
      <c r="G206" s="50">
        <f t="shared" si="9"/>
        <v>4.3159284999999992</v>
      </c>
      <c r="H206" s="50">
        <f>IFERROR(Abstract!$C$9+(Abstract!$D$9*D206),-8888)</f>
        <v>1.4839025000000002E-2</v>
      </c>
      <c r="I206" s="50">
        <f>IF(D206&gt;Abstract!$E$9,H206,0)</f>
        <v>1.4839025000000002E-2</v>
      </c>
      <c r="J206" s="36">
        <f t="shared" si="10"/>
        <v>1.3340586809999995</v>
      </c>
      <c r="K206" s="36">
        <f>IFERROR(IF(G206&gt;1, Abstract!$C$10+(Abstract!$D$10*D206),0),-8888)</f>
        <v>1.0224250000000004E-2</v>
      </c>
      <c r="L206" s="36">
        <f>IF(D206&gt;Abstract!$E$10,K206,0)</f>
        <v>1.0224250000000004E-2</v>
      </c>
      <c r="M206" s="54">
        <f>IF(A206&lt;=Fenologia_Olea_europaea!$F$3,L206,SUM(L206,M205))</f>
        <v>0.45318594999999984</v>
      </c>
      <c r="N206">
        <f t="shared" si="11"/>
        <v>202</v>
      </c>
    </row>
    <row r="207" spans="1:14" x14ac:dyDescent="0.3">
      <c r="A207" s="44">
        <f>Fenologia_Olea_europaea!A205</f>
        <v>44034</v>
      </c>
      <c r="B207" s="2">
        <v>34.4</v>
      </c>
      <c r="C207" s="2">
        <v>17.98</v>
      </c>
      <c r="D207" s="38">
        <f>IF(Fenologia_Olea_europaea!B205="",0,Fenologia_Olea_europaea!B205)</f>
        <v>26.189999999999998</v>
      </c>
      <c r="E207" s="50">
        <f xml:space="preserve"> IFERROR(Abstract!$C$8+ (Abstract!$D$8 * D207),-8888)</f>
        <v>5.9864999999999995E-2</v>
      </c>
      <c r="F207" s="50">
        <f>IF(D207&gt;Abstract!$E$8,E207,0)</f>
        <v>5.9864999999999995E-2</v>
      </c>
      <c r="G207" s="50">
        <f t="shared" si="9"/>
        <v>4.3757934999999994</v>
      </c>
      <c r="H207" s="50">
        <f>IFERROR(Abstract!$C$9+(Abstract!$D$9*D207),-8888)</f>
        <v>1.5899630000000001E-2</v>
      </c>
      <c r="I207" s="50">
        <f>IF(D207&gt;Abstract!$E$9,H207,0)</f>
        <v>1.5899630000000001E-2</v>
      </c>
      <c r="J207" s="36">
        <f t="shared" si="10"/>
        <v>1.3499583109999995</v>
      </c>
      <c r="K207" s="36">
        <f>IFERROR(IF(G207&gt;1, Abstract!$C$10+(Abstract!$D$10*D207),0),-8888)</f>
        <v>1.1985099999999992E-2</v>
      </c>
      <c r="L207" s="36">
        <f>IF(D207&gt;Abstract!$E$10,K207,0)</f>
        <v>1.1985099999999992E-2</v>
      </c>
      <c r="M207" s="54">
        <f>IF(A207&lt;=Fenologia_Olea_europaea!$F$3,L207,SUM(L207,M206))</f>
        <v>0.46517104999999981</v>
      </c>
      <c r="N207">
        <f t="shared" si="11"/>
        <v>203</v>
      </c>
    </row>
    <row r="208" spans="1:14" x14ac:dyDescent="0.3">
      <c r="A208" s="44">
        <f>Fenologia_Olea_europaea!A206</f>
        <v>44035</v>
      </c>
      <c r="B208" s="2">
        <v>36.18</v>
      </c>
      <c r="C208" s="2">
        <v>17.98</v>
      </c>
      <c r="D208" s="38">
        <f>IF(Fenologia_Olea_europaea!B206="",0,Fenologia_Olea_europaea!B206)</f>
        <v>27.08</v>
      </c>
      <c r="E208" s="50">
        <f xml:space="preserve"> IFERROR(Abstract!$C$8+ (Abstract!$D$8 * D208),-8888)</f>
        <v>6.297999999999998E-2</v>
      </c>
      <c r="F208" s="50">
        <f>IF(D208&gt;Abstract!$E$8,E208,0)</f>
        <v>6.297999999999998E-2</v>
      </c>
      <c r="G208" s="50">
        <f t="shared" si="9"/>
        <v>4.438773499999999</v>
      </c>
      <c r="H208" s="50">
        <f>IFERROR(Abstract!$C$9+(Abstract!$D$9*D208),-8888)</f>
        <v>1.6591160000000001E-2</v>
      </c>
      <c r="I208" s="50">
        <f>IF(D208&gt;Abstract!$E$9,H208,0)</f>
        <v>1.6591160000000001E-2</v>
      </c>
      <c r="J208" s="36">
        <f t="shared" si="10"/>
        <v>1.3665494709999995</v>
      </c>
      <c r="K208" s="36">
        <f>IFERROR(IF(G208&gt;1, Abstract!$C$10+(Abstract!$D$10*D208),0),-8888)</f>
        <v>1.3133199999999998E-2</v>
      </c>
      <c r="L208" s="36">
        <f>IF(D208&gt;Abstract!$E$10,K208,0)</f>
        <v>1.3133199999999998E-2</v>
      </c>
      <c r="M208" s="54">
        <f>IF(A208&lt;=Fenologia_Olea_europaea!$F$3,L208,SUM(L208,M207))</f>
        <v>0.47830424999999982</v>
      </c>
      <c r="N208">
        <f t="shared" si="11"/>
        <v>204</v>
      </c>
    </row>
    <row r="209" spans="1:14" x14ac:dyDescent="0.3">
      <c r="A209" s="44">
        <f>Fenologia_Olea_europaea!A207</f>
        <v>44036</v>
      </c>
      <c r="B209" s="2">
        <v>36.090000000000003</v>
      </c>
      <c r="C209" s="2">
        <v>19.34</v>
      </c>
      <c r="D209" s="38">
        <f>IF(Fenologia_Olea_europaea!B207="",0,Fenologia_Olea_europaea!B207)</f>
        <v>27.715000000000003</v>
      </c>
      <c r="E209" s="50">
        <f xml:space="preserve"> IFERROR(Abstract!$C$8+ (Abstract!$D$8 * D209),-8888)</f>
        <v>6.5202500000000024E-2</v>
      </c>
      <c r="F209" s="50">
        <f>IF(D209&gt;Abstract!$E$8,E209,0)</f>
        <v>6.5202500000000024E-2</v>
      </c>
      <c r="G209" s="50">
        <f t="shared" si="9"/>
        <v>4.5039759999999989</v>
      </c>
      <c r="H209" s="50">
        <f>IFERROR(Abstract!$C$9+(Abstract!$D$9*D209),-8888)</f>
        <v>1.7084555000000005E-2</v>
      </c>
      <c r="I209" s="50">
        <f>IF(D209&gt;Abstract!$E$9,H209,0)</f>
        <v>1.7084555000000005E-2</v>
      </c>
      <c r="J209" s="36">
        <f t="shared" si="10"/>
        <v>1.3836340259999995</v>
      </c>
      <c r="K209" s="36">
        <f>IFERROR(IF(G209&gt;1, Abstract!$C$10+(Abstract!$D$10*D209),0),-8888)</f>
        <v>1.3952350000000002E-2</v>
      </c>
      <c r="L209" s="36">
        <f>IF(D209&gt;Abstract!$E$10,K209,0)</f>
        <v>1.3952350000000002E-2</v>
      </c>
      <c r="M209" s="54">
        <f>IF(A209&lt;=Fenologia_Olea_europaea!$F$3,L209,SUM(L209,M208))</f>
        <v>0.49225659999999982</v>
      </c>
      <c r="N209">
        <f t="shared" si="11"/>
        <v>205</v>
      </c>
    </row>
    <row r="210" spans="1:14" x14ac:dyDescent="0.3">
      <c r="A210" s="44">
        <f>Fenologia_Olea_europaea!A208</f>
        <v>44037</v>
      </c>
      <c r="B210" s="2">
        <v>35.39</v>
      </c>
      <c r="C210" s="2">
        <v>21.42</v>
      </c>
      <c r="D210" s="38">
        <f>IF(Fenologia_Olea_europaea!B208="",0,Fenologia_Olea_europaea!B208)</f>
        <v>28.405000000000001</v>
      </c>
      <c r="E210" s="50">
        <f xml:space="preserve"> IFERROR(Abstract!$C$8+ (Abstract!$D$8 * D210),-8888)</f>
        <v>6.7617499999999997E-2</v>
      </c>
      <c r="F210" s="50">
        <f>IF(D210&gt;Abstract!$E$8,E210,0)</f>
        <v>6.7617499999999997E-2</v>
      </c>
      <c r="G210" s="50">
        <f t="shared" si="9"/>
        <v>4.5715934999999988</v>
      </c>
      <c r="H210" s="50">
        <f>IFERROR(Abstract!$C$9+(Abstract!$D$9*D210),-8888)</f>
        <v>1.7620685000000004E-2</v>
      </c>
      <c r="I210" s="50">
        <f>IF(D210&gt;Abstract!$E$9,H210,0)</f>
        <v>1.7620685000000004E-2</v>
      </c>
      <c r="J210" s="36">
        <f t="shared" si="10"/>
        <v>1.4012547109999995</v>
      </c>
      <c r="K210" s="36">
        <f>IFERROR(IF(G210&gt;1, Abstract!$C$10+(Abstract!$D$10*D210),0),-8888)</f>
        <v>1.484245E-2</v>
      </c>
      <c r="L210" s="36">
        <f>IF(D210&gt;Abstract!$E$10,K210,0)</f>
        <v>1.484245E-2</v>
      </c>
      <c r="M210" s="54">
        <f>IF(A210&lt;=Fenologia_Olea_europaea!$F$3,L210,SUM(L210,M209))</f>
        <v>0.50709904999999977</v>
      </c>
      <c r="N210">
        <f t="shared" si="11"/>
        <v>206</v>
      </c>
    </row>
    <row r="211" spans="1:14" x14ac:dyDescent="0.3">
      <c r="A211" s="44">
        <f>Fenologia_Olea_europaea!A209</f>
        <v>44038</v>
      </c>
      <c r="B211" s="2">
        <v>37.770000000000003</v>
      </c>
      <c r="C211" s="2">
        <v>20.82</v>
      </c>
      <c r="D211" s="38">
        <f>IF(Fenologia_Olea_europaea!B209="",0,Fenologia_Olea_europaea!B209)</f>
        <v>29.295000000000002</v>
      </c>
      <c r="E211" s="50">
        <f xml:space="preserve"> IFERROR(Abstract!$C$8+ (Abstract!$D$8 * D211),-8888)</f>
        <v>7.0732500000000004E-2</v>
      </c>
      <c r="F211" s="50">
        <f>IF(D211&gt;Abstract!$E$8,E211,0)</f>
        <v>7.0732500000000004E-2</v>
      </c>
      <c r="G211" s="50">
        <f t="shared" si="9"/>
        <v>4.6423259999999988</v>
      </c>
      <c r="H211" s="50">
        <f>IFERROR(Abstract!$C$9+(Abstract!$D$9*D211),-8888)</f>
        <v>1.8312215000000003E-2</v>
      </c>
      <c r="I211" s="50">
        <f>IF(D211&gt;Abstract!$E$9,H211,0)</f>
        <v>1.8312215000000003E-2</v>
      </c>
      <c r="J211" s="36">
        <f t="shared" si="10"/>
        <v>1.4195669259999995</v>
      </c>
      <c r="K211" s="36">
        <f>IFERROR(IF(G211&gt;1, Abstract!$C$10+(Abstract!$D$10*D211),0),-8888)</f>
        <v>1.5990549999999999E-2</v>
      </c>
      <c r="L211" s="36">
        <f>IF(D211&gt;Abstract!$E$10,K211,0)</f>
        <v>1.5990549999999999E-2</v>
      </c>
      <c r="M211" s="54">
        <f>IF(A211&lt;=Fenologia_Olea_europaea!$F$3,L211,SUM(L211,M210))</f>
        <v>0.52308959999999982</v>
      </c>
      <c r="N211">
        <f t="shared" si="11"/>
        <v>207</v>
      </c>
    </row>
    <row r="212" spans="1:14" x14ac:dyDescent="0.3">
      <c r="A212" s="44">
        <f>Fenologia_Olea_europaea!A210</f>
        <v>44039</v>
      </c>
      <c r="B212" s="2">
        <v>39.65</v>
      </c>
      <c r="C212" s="2">
        <v>19.96</v>
      </c>
      <c r="D212" s="38">
        <f>IF(Fenologia_Olea_europaea!B210="",0,Fenologia_Olea_europaea!B210)</f>
        <v>29.805</v>
      </c>
      <c r="E212" s="50">
        <f xml:space="preserve"> IFERROR(Abstract!$C$8+ (Abstract!$D$8 * D212),-8888)</f>
        <v>7.2517500000000013E-2</v>
      </c>
      <c r="F212" s="50">
        <f>IF(D212&gt;Abstract!$E$8,E212,0)</f>
        <v>7.2517500000000013E-2</v>
      </c>
      <c r="G212" s="50">
        <f t="shared" si="9"/>
        <v>4.7148434999999989</v>
      </c>
      <c r="H212" s="50">
        <f>IFERROR(Abstract!$C$9+(Abstract!$D$9*D212),-8888)</f>
        <v>1.8708485E-2</v>
      </c>
      <c r="I212" s="50">
        <f>IF(D212&gt;Abstract!$E$9,H212,0)</f>
        <v>1.8708485E-2</v>
      </c>
      <c r="J212" s="36">
        <f t="shared" si="10"/>
        <v>1.4382754109999996</v>
      </c>
      <c r="K212" s="36">
        <f>IFERROR(IF(G212&gt;1, Abstract!$C$10+(Abstract!$D$10*D212),0),-8888)</f>
        <v>1.6648449999999995E-2</v>
      </c>
      <c r="L212" s="36">
        <f>IF(D212&gt;Abstract!$E$10,K212,0)</f>
        <v>1.6648449999999995E-2</v>
      </c>
      <c r="M212" s="54">
        <f>IF(A212&lt;=Fenologia_Olea_europaea!$F$3,L212,SUM(L212,M211))</f>
        <v>0.53973804999999986</v>
      </c>
      <c r="N212">
        <f t="shared" si="11"/>
        <v>208</v>
      </c>
    </row>
    <row r="213" spans="1:14" x14ac:dyDescent="0.3">
      <c r="A213" s="44">
        <f>Fenologia_Olea_europaea!A211</f>
        <v>44040</v>
      </c>
      <c r="B213" s="2">
        <v>41.53</v>
      </c>
      <c r="C213" s="2">
        <v>21.94</v>
      </c>
      <c r="D213" s="38">
        <f>IF(Fenologia_Olea_europaea!B211="",0,Fenologia_Olea_europaea!B211)</f>
        <v>31.734999999999999</v>
      </c>
      <c r="E213" s="50">
        <f xml:space="preserve"> IFERROR(Abstract!$C$8+ (Abstract!$D$8 * D213),-8888)</f>
        <v>7.9272499999999996E-2</v>
      </c>
      <c r="F213" s="50">
        <f>IF(D213&gt;Abstract!$E$8,E213,0)</f>
        <v>7.9272499999999996E-2</v>
      </c>
      <c r="G213" s="50">
        <f t="shared" si="9"/>
        <v>4.7941159999999989</v>
      </c>
      <c r="H213" s="50">
        <f>IFERROR(Abstract!$C$9+(Abstract!$D$9*D213),-8888)</f>
        <v>2.0208095000000002E-2</v>
      </c>
      <c r="I213" s="50">
        <f>IF(D213&gt;Abstract!$E$9,H213,0)</f>
        <v>2.0208095000000002E-2</v>
      </c>
      <c r="J213" s="36">
        <f t="shared" si="10"/>
        <v>1.4584835059999997</v>
      </c>
      <c r="K213" s="36">
        <f>IFERROR(IF(G213&gt;1, Abstract!$C$10+(Abstract!$D$10*D213),0),-8888)</f>
        <v>1.913815E-2</v>
      </c>
      <c r="L213" s="36">
        <f>IF(D213&gt;Abstract!$E$10,K213,0)</f>
        <v>1.913815E-2</v>
      </c>
      <c r="M213" s="54">
        <f>IF(A213&lt;=Fenologia_Olea_europaea!$F$3,L213,SUM(L213,M212))</f>
        <v>0.55887619999999982</v>
      </c>
      <c r="N213">
        <f t="shared" si="11"/>
        <v>209</v>
      </c>
    </row>
    <row r="214" spans="1:14" x14ac:dyDescent="0.3">
      <c r="A214" s="44">
        <f>Fenologia_Olea_europaea!A212</f>
        <v>44041</v>
      </c>
      <c r="B214" s="2">
        <v>31.17</v>
      </c>
      <c r="C214" s="2">
        <v>22.87</v>
      </c>
      <c r="D214" s="38">
        <f>IF(Fenologia_Olea_europaea!B212="",0,Fenologia_Olea_europaea!B212)</f>
        <v>27.020000000000003</v>
      </c>
      <c r="E214" s="50">
        <f xml:space="preserve"> IFERROR(Abstract!$C$8+ (Abstract!$D$8 * D214),-8888)</f>
        <v>6.277000000000002E-2</v>
      </c>
      <c r="F214" s="50">
        <f>IF(D214&gt;Abstract!$E$8,E214,0)</f>
        <v>6.277000000000002E-2</v>
      </c>
      <c r="G214" s="50">
        <f t="shared" si="9"/>
        <v>4.8568859999999994</v>
      </c>
      <c r="H214" s="50">
        <f>IFERROR(Abstract!$C$9+(Abstract!$D$9*D214),-8888)</f>
        <v>1.6544540000000003E-2</v>
      </c>
      <c r="I214" s="50">
        <f>IF(D214&gt;Abstract!$E$9,H214,0)</f>
        <v>1.6544540000000003E-2</v>
      </c>
      <c r="J214" s="36">
        <f t="shared" si="10"/>
        <v>1.4750280459999996</v>
      </c>
      <c r="K214" s="36">
        <f>IFERROR(IF(G214&gt;1, Abstract!$C$10+(Abstract!$D$10*D214),0),-8888)</f>
        <v>1.3055799999999999E-2</v>
      </c>
      <c r="L214" s="36">
        <f>IF(D214&gt;Abstract!$E$10,K214,0)</f>
        <v>1.3055799999999999E-2</v>
      </c>
      <c r="M214" s="54">
        <f>IF(A214&lt;=Fenologia_Olea_europaea!$F$3,L214,SUM(L214,M213))</f>
        <v>0.57193199999999977</v>
      </c>
      <c r="N214">
        <f t="shared" si="11"/>
        <v>210</v>
      </c>
    </row>
    <row r="215" spans="1:14" x14ac:dyDescent="0.3">
      <c r="A215" s="44">
        <f>Fenologia_Olea_europaea!A213</f>
        <v>44042</v>
      </c>
      <c r="B215" s="2">
        <v>30.8</v>
      </c>
      <c r="C215" s="2">
        <v>22.47</v>
      </c>
      <c r="D215" s="38">
        <f>IF(Fenologia_Olea_europaea!B213="",0,Fenologia_Olea_europaea!B213)</f>
        <v>26.634999999999998</v>
      </c>
      <c r="E215" s="50">
        <f xml:space="preserve"> IFERROR(Abstract!$C$8+ (Abstract!$D$8 * D215),-8888)</f>
        <v>6.1422499999999998E-2</v>
      </c>
      <c r="F215" s="50">
        <f>IF(D215&gt;Abstract!$E$8,E215,0)</f>
        <v>6.1422499999999998E-2</v>
      </c>
      <c r="G215" s="50">
        <f t="shared" si="9"/>
        <v>4.9183084999999993</v>
      </c>
      <c r="H215" s="50">
        <f>IFERROR(Abstract!$C$9+(Abstract!$D$9*D215),-8888)</f>
        <v>1.6245394999999999E-2</v>
      </c>
      <c r="I215" s="50">
        <f>IF(D215&gt;Abstract!$E$9,H215,0)</f>
        <v>1.6245394999999999E-2</v>
      </c>
      <c r="J215" s="36">
        <f t="shared" si="10"/>
        <v>1.4912734409999997</v>
      </c>
      <c r="K215" s="36">
        <f>IFERROR(IF(G215&gt;1, Abstract!$C$10+(Abstract!$D$10*D215),0),-8888)</f>
        <v>1.2559149999999998E-2</v>
      </c>
      <c r="L215" s="36">
        <f>IF(D215&gt;Abstract!$E$10,K215,0)</f>
        <v>1.2559149999999998E-2</v>
      </c>
      <c r="M215" s="54">
        <f>IF(A215&lt;=Fenologia_Olea_europaea!$F$3,L215,SUM(L215,M214))</f>
        <v>0.58449114999999974</v>
      </c>
      <c r="N215">
        <f t="shared" si="11"/>
        <v>211</v>
      </c>
    </row>
    <row r="216" spans="1:14" x14ac:dyDescent="0.3">
      <c r="A216" s="44">
        <f>Fenologia_Olea_europaea!A214</f>
        <v>44043</v>
      </c>
      <c r="B216" s="2">
        <v>32.090000000000003</v>
      </c>
      <c r="C216" s="2">
        <v>21.55</v>
      </c>
      <c r="D216" s="38">
        <f>IF(Fenologia_Olea_europaea!B214="",0,Fenologia_Olea_europaea!B214)</f>
        <v>26.82</v>
      </c>
      <c r="E216" s="50">
        <f xml:space="preserve"> IFERROR(Abstract!$C$8+ (Abstract!$D$8 * D216),-8888)</f>
        <v>6.2070000000000007E-2</v>
      </c>
      <c r="F216" s="50">
        <f>IF(D216&gt;Abstract!$E$8,E216,0)</f>
        <v>6.2070000000000007E-2</v>
      </c>
      <c r="G216" s="50">
        <f t="shared" si="9"/>
        <v>4.9803784999999996</v>
      </c>
      <c r="H216" s="50">
        <f>IFERROR(Abstract!$C$9+(Abstract!$D$9*D216),-8888)</f>
        <v>1.6389140000000003E-2</v>
      </c>
      <c r="I216" s="50">
        <f>IF(D216&gt;Abstract!$E$9,H216,0)</f>
        <v>1.6389140000000003E-2</v>
      </c>
      <c r="J216" s="36">
        <f t="shared" si="10"/>
        <v>1.5076625809999997</v>
      </c>
      <c r="K216" s="36">
        <f>IFERROR(IF(G216&gt;1, Abstract!$C$10+(Abstract!$D$10*D216),0),-8888)</f>
        <v>1.2797799999999998E-2</v>
      </c>
      <c r="L216" s="36">
        <f>IF(D216&gt;Abstract!$E$10,K216,0)</f>
        <v>1.2797799999999998E-2</v>
      </c>
      <c r="M216" s="54">
        <f>IF(A216&lt;=Fenologia_Olea_europaea!$F$3,L216,SUM(L216,M215))</f>
        <v>0.59728894999999971</v>
      </c>
      <c r="N216">
        <f t="shared" si="11"/>
        <v>212</v>
      </c>
    </row>
    <row r="217" spans="1:14" x14ac:dyDescent="0.3">
      <c r="A217" s="44">
        <f>Fenologia_Olea_europaea!A215</f>
        <v>44044</v>
      </c>
      <c r="B217" s="2">
        <v>33.869999999999997</v>
      </c>
      <c r="C217" s="2">
        <v>19.899999999999999</v>
      </c>
      <c r="D217" s="38">
        <f>IF(Fenologia_Olea_europaea!B215="",0,Fenologia_Olea_europaea!B215)</f>
        <v>26.884999999999998</v>
      </c>
      <c r="E217" s="50">
        <f xml:space="preserve"> IFERROR(Abstract!$C$8+ (Abstract!$D$8 * D217),-8888)</f>
        <v>6.2297499999999999E-2</v>
      </c>
      <c r="F217" s="50">
        <f>IF(D217&gt;Abstract!$E$8,E217,0)</f>
        <v>6.2297499999999999E-2</v>
      </c>
      <c r="G217" s="50">
        <f t="shared" si="9"/>
        <v>5.0426759999999993</v>
      </c>
      <c r="H217" s="50">
        <f>IFERROR(Abstract!$C$9+(Abstract!$D$9*D217),-8888)</f>
        <v>1.6439644999999999E-2</v>
      </c>
      <c r="I217" s="50">
        <f>IF(D217&gt;Abstract!$E$9,H217,0)</f>
        <v>1.6439644999999999E-2</v>
      </c>
      <c r="J217" s="36">
        <f t="shared" si="10"/>
        <v>1.5241022259999997</v>
      </c>
      <c r="K217" s="36">
        <f>IFERROR(IF(G217&gt;1, Abstract!$C$10+(Abstract!$D$10*D217),0),-8888)</f>
        <v>1.2881649999999994E-2</v>
      </c>
      <c r="L217" s="36">
        <f>IF(D217&gt;Abstract!$E$10,K217,0)</f>
        <v>1.2881649999999994E-2</v>
      </c>
      <c r="M217" s="54">
        <f>IF(A217&lt;=Fenologia_Olea_europaea!$F$3,L217,SUM(L217,M216))</f>
        <v>0.61017059999999967</v>
      </c>
      <c r="N217">
        <f t="shared" si="11"/>
        <v>213</v>
      </c>
    </row>
    <row r="218" spans="1:14" x14ac:dyDescent="0.3">
      <c r="A218" s="44">
        <f>Fenologia_Olea_europaea!A216</f>
        <v>44045</v>
      </c>
      <c r="B218" s="2">
        <v>37.04</v>
      </c>
      <c r="C218" s="2">
        <v>20.16</v>
      </c>
      <c r="D218" s="38">
        <f>IF(Fenologia_Olea_europaea!B216="",0,Fenologia_Olea_europaea!B216)</f>
        <v>28.6</v>
      </c>
      <c r="E218" s="50">
        <f xml:space="preserve"> IFERROR(Abstract!$C$8+ (Abstract!$D$8 * D218),-8888)</f>
        <v>6.83E-2</v>
      </c>
      <c r="F218" s="50">
        <f>IF(D218&gt;Abstract!$E$8,E218,0)</f>
        <v>6.83E-2</v>
      </c>
      <c r="G218" s="50">
        <f t="shared" si="9"/>
        <v>5.1109759999999991</v>
      </c>
      <c r="H218" s="50">
        <f>IFERROR(Abstract!$C$9+(Abstract!$D$9*D218),-8888)</f>
        <v>1.7772200000000002E-2</v>
      </c>
      <c r="I218" s="50">
        <f>IF(D218&gt;Abstract!$E$9,H218,0)</f>
        <v>1.7772200000000002E-2</v>
      </c>
      <c r="J218" s="36">
        <f t="shared" si="10"/>
        <v>1.5418744259999997</v>
      </c>
      <c r="K218" s="36">
        <f>IFERROR(IF(G218&gt;1, Abstract!$C$10+(Abstract!$D$10*D218),0),-8888)</f>
        <v>1.5093999999999996E-2</v>
      </c>
      <c r="L218" s="36">
        <f>IF(D218&gt;Abstract!$E$10,K218,0)</f>
        <v>1.5093999999999996E-2</v>
      </c>
      <c r="M218" s="54">
        <f>IF(A218&lt;=Fenologia_Olea_europaea!$F$3,L218,SUM(L218,M217))</f>
        <v>0.62526459999999973</v>
      </c>
      <c r="N218">
        <f t="shared" si="11"/>
        <v>214</v>
      </c>
    </row>
    <row r="219" spans="1:14" x14ac:dyDescent="0.3">
      <c r="A219" s="44">
        <f>Fenologia_Olea_europaea!A217</f>
        <v>44046</v>
      </c>
      <c r="B219" s="2">
        <v>37.04</v>
      </c>
      <c r="C219" s="2">
        <v>22.08</v>
      </c>
      <c r="D219" s="38">
        <f>IF(Fenologia_Olea_europaea!B217="",0,Fenologia_Olea_europaea!B217)</f>
        <v>29.56</v>
      </c>
      <c r="E219" s="50">
        <f xml:space="preserve"> IFERROR(Abstract!$C$8+ (Abstract!$D$8 * D219),-8888)</f>
        <v>7.1660000000000001E-2</v>
      </c>
      <c r="F219" s="50">
        <f>IF(D219&gt;Abstract!$E$8,E219,0)</f>
        <v>7.1660000000000001E-2</v>
      </c>
      <c r="G219" s="50">
        <f t="shared" si="9"/>
        <v>5.1826359999999987</v>
      </c>
      <c r="H219" s="50">
        <f>IFERROR(Abstract!$C$9+(Abstract!$D$9*D219),-8888)</f>
        <v>1.8518119999999999E-2</v>
      </c>
      <c r="I219" s="50">
        <f>IF(D219&gt;Abstract!$E$9,H219,0)</f>
        <v>1.8518119999999999E-2</v>
      </c>
      <c r="J219" s="36">
        <f t="shared" si="10"/>
        <v>1.5603925459999997</v>
      </c>
      <c r="K219" s="36">
        <f>IFERROR(IF(G219&gt;1, Abstract!$C$10+(Abstract!$D$10*D219),0),-8888)</f>
        <v>1.6332399999999997E-2</v>
      </c>
      <c r="L219" s="36">
        <f>IF(D219&gt;Abstract!$E$10,K219,0)</f>
        <v>1.6332399999999997E-2</v>
      </c>
      <c r="M219" s="54">
        <f>IF(A219&lt;=Fenologia_Olea_europaea!$F$3,L219,SUM(L219,M218))</f>
        <v>0.64159699999999975</v>
      </c>
      <c r="N219">
        <f t="shared" si="11"/>
        <v>215</v>
      </c>
    </row>
    <row r="220" spans="1:14" x14ac:dyDescent="0.3">
      <c r="A220" s="44">
        <f>Fenologia_Olea_europaea!A218</f>
        <v>44047</v>
      </c>
      <c r="B220" s="2">
        <v>37.409999999999997</v>
      </c>
      <c r="C220" s="2">
        <v>23.53</v>
      </c>
      <c r="D220" s="38">
        <f>IF(Fenologia_Olea_europaea!B218="",0,Fenologia_Olea_europaea!B218)</f>
        <v>30.47</v>
      </c>
      <c r="E220" s="50">
        <f xml:space="preserve"> IFERROR(Abstract!$C$8+ (Abstract!$D$8 * D220),-8888)</f>
        <v>7.4844999999999995E-2</v>
      </c>
      <c r="F220" s="50">
        <f>IF(D220&gt;Abstract!$E$8,E220,0)</f>
        <v>7.4844999999999995E-2</v>
      </c>
      <c r="G220" s="50">
        <f t="shared" si="9"/>
        <v>5.2574809999999985</v>
      </c>
      <c r="H220" s="50">
        <f>IFERROR(Abstract!$C$9+(Abstract!$D$9*D220),-8888)</f>
        <v>1.922519E-2</v>
      </c>
      <c r="I220" s="50">
        <f>IF(D220&gt;Abstract!$E$9,H220,0)</f>
        <v>1.922519E-2</v>
      </c>
      <c r="J220" s="36">
        <f t="shared" si="10"/>
        <v>1.5796177359999997</v>
      </c>
      <c r="K220" s="36">
        <f>IFERROR(IF(G220&gt;1, Abstract!$C$10+(Abstract!$D$10*D220),0),-8888)</f>
        <v>1.7506299999999995E-2</v>
      </c>
      <c r="L220" s="36">
        <f>IF(D220&gt;Abstract!$E$10,K220,0)</f>
        <v>1.7506299999999995E-2</v>
      </c>
      <c r="M220" s="54">
        <f>IF(A220&lt;=Fenologia_Olea_europaea!$F$3,L220,SUM(L220,M219))</f>
        <v>0.65910329999999973</v>
      </c>
      <c r="N220">
        <f t="shared" si="11"/>
        <v>216</v>
      </c>
    </row>
    <row r="221" spans="1:14" x14ac:dyDescent="0.3">
      <c r="A221" s="44">
        <f>Fenologia_Olea_europaea!A219</f>
        <v>44048</v>
      </c>
      <c r="B221" s="2">
        <v>39.979999999999997</v>
      </c>
      <c r="C221" s="2">
        <v>22.14</v>
      </c>
      <c r="D221" s="38">
        <f>IF(Fenologia_Olea_europaea!B219="",0,Fenologia_Olea_europaea!B219)</f>
        <v>31.06</v>
      </c>
      <c r="E221" s="50">
        <f xml:space="preserve"> IFERROR(Abstract!$C$8+ (Abstract!$D$8 * D221),-8888)</f>
        <v>7.6910000000000006E-2</v>
      </c>
      <c r="F221" s="50">
        <f>IF(D221&gt;Abstract!$E$8,E221,0)</f>
        <v>7.6910000000000006E-2</v>
      </c>
      <c r="G221" s="50">
        <f t="shared" si="9"/>
        <v>5.3343909999999983</v>
      </c>
      <c r="H221" s="50">
        <f>IFERROR(Abstract!$C$9+(Abstract!$D$9*D221),-8888)</f>
        <v>1.9683619999999999E-2</v>
      </c>
      <c r="I221" s="50">
        <f>IF(D221&gt;Abstract!$E$9,H221,0)</f>
        <v>1.9683619999999999E-2</v>
      </c>
      <c r="J221" s="36">
        <f t="shared" si="10"/>
        <v>1.5993013559999996</v>
      </c>
      <c r="K221" s="36">
        <f>IFERROR(IF(G221&gt;1, Abstract!$C$10+(Abstract!$D$10*D221),0),-8888)</f>
        <v>1.8267399999999996E-2</v>
      </c>
      <c r="L221" s="36">
        <f>IF(D221&gt;Abstract!$E$10,K221,0)</f>
        <v>1.8267399999999996E-2</v>
      </c>
      <c r="M221" s="54">
        <f>IF(A221&lt;=Fenologia_Olea_europaea!$F$3,L221,SUM(L221,M220))</f>
        <v>0.67737069999999977</v>
      </c>
      <c r="N221">
        <f t="shared" si="11"/>
        <v>217</v>
      </c>
    </row>
    <row r="222" spans="1:14" x14ac:dyDescent="0.3">
      <c r="A222" s="44">
        <f>Fenologia_Olea_europaea!A220</f>
        <v>44049</v>
      </c>
      <c r="B222" s="2">
        <v>40.67</v>
      </c>
      <c r="C222" s="2">
        <v>18.84</v>
      </c>
      <c r="D222" s="38">
        <f>IF(Fenologia_Olea_europaea!B220="",0,Fenologia_Olea_europaea!B220)</f>
        <v>29.755000000000003</v>
      </c>
      <c r="E222" s="50">
        <f xml:space="preserve"> IFERROR(Abstract!$C$8+ (Abstract!$D$8 * D222),-8888)</f>
        <v>7.2342500000000004E-2</v>
      </c>
      <c r="F222" s="50">
        <f>IF(D222&gt;Abstract!$E$8,E222,0)</f>
        <v>7.2342500000000004E-2</v>
      </c>
      <c r="G222" s="50">
        <f t="shared" si="9"/>
        <v>5.4067334999999987</v>
      </c>
      <c r="H222" s="50">
        <f>IFERROR(Abstract!$C$9+(Abstract!$D$9*D222),-8888)</f>
        <v>1.8669635000000004E-2</v>
      </c>
      <c r="I222" s="50">
        <f>IF(D222&gt;Abstract!$E$9,H222,0)</f>
        <v>1.8669635000000004E-2</v>
      </c>
      <c r="J222" s="36">
        <f t="shared" si="10"/>
        <v>1.6179709909999995</v>
      </c>
      <c r="K222" s="36">
        <f>IFERROR(IF(G222&gt;1, Abstract!$C$10+(Abstract!$D$10*D222),0),-8888)</f>
        <v>1.658395E-2</v>
      </c>
      <c r="L222" s="36">
        <f>IF(D222&gt;Abstract!$E$10,K222,0)</f>
        <v>1.658395E-2</v>
      </c>
      <c r="M222" s="54">
        <f>IF(A222&lt;=Fenologia_Olea_europaea!$F$3,L222,SUM(L222,M221))</f>
        <v>0.69395464999999978</v>
      </c>
      <c r="N222">
        <f t="shared" si="11"/>
        <v>218</v>
      </c>
    </row>
    <row r="223" spans="1:14" x14ac:dyDescent="0.3">
      <c r="A223" s="44">
        <f>Fenologia_Olea_europaea!A221</f>
        <v>44050</v>
      </c>
      <c r="B223" s="2">
        <v>40.81</v>
      </c>
      <c r="C223" s="2">
        <v>19.77</v>
      </c>
      <c r="D223" s="38">
        <f>IF(Fenologia_Olea_europaea!B221="",0,Fenologia_Olea_europaea!B221)</f>
        <v>30.29</v>
      </c>
      <c r="E223" s="50">
        <f xml:space="preserve"> IFERROR(Abstract!$C$8+ (Abstract!$D$8 * D223),-8888)</f>
        <v>7.4215000000000003E-2</v>
      </c>
      <c r="F223" s="50">
        <f>IF(D223&gt;Abstract!$E$8,E223,0)</f>
        <v>7.4215000000000003E-2</v>
      </c>
      <c r="G223" s="50">
        <f t="shared" si="9"/>
        <v>5.4809484999999984</v>
      </c>
      <c r="H223" s="50">
        <f>IFERROR(Abstract!$C$9+(Abstract!$D$9*D223),-8888)</f>
        <v>1.9085330000000001E-2</v>
      </c>
      <c r="I223" s="50">
        <f>IF(D223&gt;Abstract!$E$9,H223,0)</f>
        <v>1.9085330000000001E-2</v>
      </c>
      <c r="J223" s="36">
        <f t="shared" si="10"/>
        <v>1.6370563209999995</v>
      </c>
      <c r="K223" s="36">
        <f>IFERROR(IF(G223&gt;1, Abstract!$C$10+(Abstract!$D$10*D223),0),-8888)</f>
        <v>1.7274099999999994E-2</v>
      </c>
      <c r="L223" s="36">
        <f>IF(D223&gt;Abstract!$E$10,K223,0)</f>
        <v>1.7274099999999994E-2</v>
      </c>
      <c r="M223" s="54">
        <f>IF(A223&lt;=Fenologia_Olea_europaea!$F$3,L223,SUM(L223,M222))</f>
        <v>0.71122874999999974</v>
      </c>
      <c r="N223">
        <f t="shared" si="11"/>
        <v>219</v>
      </c>
    </row>
    <row r="224" spans="1:14" x14ac:dyDescent="0.3">
      <c r="A224" s="44">
        <f>Fenologia_Olea_europaea!A222</f>
        <v>44051</v>
      </c>
      <c r="B224" s="2">
        <v>33.770000000000003</v>
      </c>
      <c r="C224" s="2">
        <v>18.809999999999999</v>
      </c>
      <c r="D224" s="38">
        <f>IF(Fenologia_Olea_europaea!B222="",0,Fenologia_Olea_europaea!B222)</f>
        <v>26.29</v>
      </c>
      <c r="E224" s="50">
        <f xml:space="preserve"> IFERROR(Abstract!$C$8+ (Abstract!$D$8 * D224),-8888)</f>
        <v>6.0214999999999998E-2</v>
      </c>
      <c r="F224" s="50">
        <f>IF(D224&gt;Abstract!$E$8,E224,0)</f>
        <v>6.0214999999999998E-2</v>
      </c>
      <c r="G224" s="50">
        <f t="shared" si="9"/>
        <v>5.5411634999999988</v>
      </c>
      <c r="H224" s="50">
        <f>IFERROR(Abstract!$C$9+(Abstract!$D$9*D224),-8888)</f>
        <v>1.5977330000000001E-2</v>
      </c>
      <c r="I224" s="50">
        <f>IF(D224&gt;Abstract!$E$9,H224,0)</f>
        <v>1.5977330000000001E-2</v>
      </c>
      <c r="J224" s="36">
        <f t="shared" si="10"/>
        <v>1.6530336509999994</v>
      </c>
      <c r="K224" s="36">
        <f>IFERROR(IF(G224&gt;1, Abstract!$C$10+(Abstract!$D$10*D224),0),-8888)</f>
        <v>1.2114099999999996E-2</v>
      </c>
      <c r="L224" s="36">
        <f>IF(D224&gt;Abstract!$E$10,K224,0)</f>
        <v>1.2114099999999996E-2</v>
      </c>
      <c r="M224" s="54">
        <f>IF(A224&lt;=Fenologia_Olea_europaea!$F$3,L224,SUM(L224,M223))</f>
        <v>0.72334284999999976</v>
      </c>
      <c r="N224">
        <f t="shared" si="11"/>
        <v>220</v>
      </c>
    </row>
    <row r="225" spans="1:14" x14ac:dyDescent="0.3">
      <c r="A225" s="44">
        <f>Fenologia_Olea_europaea!A223</f>
        <v>44052</v>
      </c>
      <c r="B225" s="2">
        <v>28.53</v>
      </c>
      <c r="C225" s="2">
        <v>18.850000000000001</v>
      </c>
      <c r="D225" s="38">
        <f>IF(Fenologia_Olea_europaea!B223="",0,Fenologia_Olea_europaea!B223)</f>
        <v>23.69</v>
      </c>
      <c r="E225" s="50">
        <f xml:space="preserve"> IFERROR(Abstract!$C$8+ (Abstract!$D$8 * D225),-8888)</f>
        <v>5.1115000000000001E-2</v>
      </c>
      <c r="F225" s="50">
        <f>IF(D225&gt;Abstract!$E$8,E225,0)</f>
        <v>5.1115000000000001E-2</v>
      </c>
      <c r="G225" s="50">
        <f t="shared" si="9"/>
        <v>5.592278499999999</v>
      </c>
      <c r="H225" s="50">
        <f>IFERROR(Abstract!$C$9+(Abstract!$D$9*D225),-8888)</f>
        <v>1.3957130000000002E-2</v>
      </c>
      <c r="I225" s="50">
        <f>IF(D225&gt;Abstract!$E$9,H225,0)</f>
        <v>1.3957130000000002E-2</v>
      </c>
      <c r="J225" s="36">
        <f t="shared" si="10"/>
        <v>1.6669907809999995</v>
      </c>
      <c r="K225" s="36">
        <f>IFERROR(IF(G225&gt;1, Abstract!$C$10+(Abstract!$D$10*D225),0),-8888)</f>
        <v>8.7600999999999998E-3</v>
      </c>
      <c r="L225" s="36">
        <f>IF(D225&gt;Abstract!$E$10,K225,0)</f>
        <v>8.7600999999999998E-3</v>
      </c>
      <c r="M225" s="54">
        <f>IF(A225&lt;=Fenologia_Olea_europaea!$F$3,L225,SUM(L225,M224))</f>
        <v>0.73210294999999981</v>
      </c>
      <c r="N225">
        <f t="shared" si="11"/>
        <v>221</v>
      </c>
    </row>
    <row r="226" spans="1:14" x14ac:dyDescent="0.3">
      <c r="A226" s="44">
        <f>Fenologia_Olea_europaea!A224</f>
        <v>44053</v>
      </c>
      <c r="B226" s="2">
        <v>30.18</v>
      </c>
      <c r="C226" s="2">
        <v>20.03</v>
      </c>
      <c r="D226" s="38">
        <f>IF(Fenologia_Olea_europaea!B224="",0,Fenologia_Olea_europaea!B224)</f>
        <v>25.105</v>
      </c>
      <c r="E226" s="50">
        <f xml:space="preserve"> IFERROR(Abstract!$C$8+ (Abstract!$D$8 * D226),-8888)</f>
        <v>5.6067499999999999E-2</v>
      </c>
      <c r="F226" s="50">
        <f>IF(D226&gt;Abstract!$E$8,E226,0)</f>
        <v>5.6067499999999999E-2</v>
      </c>
      <c r="G226" s="50">
        <f t="shared" si="9"/>
        <v>5.6483459999999992</v>
      </c>
      <c r="H226" s="50">
        <f>IFERROR(Abstract!$C$9+(Abstract!$D$9*D226),-8888)</f>
        <v>1.5056585000000001E-2</v>
      </c>
      <c r="I226" s="50">
        <f>IF(D226&gt;Abstract!$E$9,H226,0)</f>
        <v>1.5056585000000001E-2</v>
      </c>
      <c r="J226" s="36">
        <f t="shared" si="10"/>
        <v>1.6820473659999995</v>
      </c>
      <c r="K226" s="36">
        <f>IFERROR(IF(G226&gt;1, Abstract!$C$10+(Abstract!$D$10*D226),0),-8888)</f>
        <v>1.0585449999999996E-2</v>
      </c>
      <c r="L226" s="36">
        <f>IF(D226&gt;Abstract!$E$10,K226,0)</f>
        <v>1.0585449999999996E-2</v>
      </c>
      <c r="M226" s="54">
        <f>IF(A226&lt;=Fenologia_Olea_europaea!$F$3,L226,SUM(L226,M225))</f>
        <v>0.7426883999999998</v>
      </c>
      <c r="N226">
        <f t="shared" si="11"/>
        <v>222</v>
      </c>
    </row>
    <row r="227" spans="1:14" x14ac:dyDescent="0.3">
      <c r="A227" s="44">
        <f>Fenologia_Olea_europaea!A225</f>
        <v>44054</v>
      </c>
      <c r="B227" s="2">
        <v>33.74</v>
      </c>
      <c r="C227" s="2">
        <v>20.29</v>
      </c>
      <c r="D227" s="38">
        <f>IF(Fenologia_Olea_europaea!B225="",0,Fenologia_Olea_europaea!B225)</f>
        <v>27.015000000000001</v>
      </c>
      <c r="E227" s="50">
        <f xml:space="preserve"> IFERROR(Abstract!$C$8+ (Abstract!$D$8 * D227),-8888)</f>
        <v>6.2752499999999989E-2</v>
      </c>
      <c r="F227" s="50">
        <f>IF(D227&gt;Abstract!$E$8,E227,0)</f>
        <v>6.2752499999999989E-2</v>
      </c>
      <c r="G227" s="50">
        <f t="shared" si="9"/>
        <v>5.7110984999999994</v>
      </c>
      <c r="H227" s="50">
        <f>IFERROR(Abstract!$C$9+(Abstract!$D$9*D227),-8888)</f>
        <v>1.6540655000000001E-2</v>
      </c>
      <c r="I227" s="50">
        <f>IF(D227&gt;Abstract!$E$9,H227,0)</f>
        <v>1.6540655000000001E-2</v>
      </c>
      <c r="J227" s="36">
        <f t="shared" si="10"/>
        <v>1.6985880209999995</v>
      </c>
      <c r="K227" s="36">
        <f>IFERROR(IF(G227&gt;1, Abstract!$C$10+(Abstract!$D$10*D227),0),-8888)</f>
        <v>1.3049350000000001E-2</v>
      </c>
      <c r="L227" s="36">
        <f>IF(D227&gt;Abstract!$E$10,K227,0)</f>
        <v>1.3049350000000001E-2</v>
      </c>
      <c r="M227" s="54">
        <f>IF(A227&lt;=Fenologia_Olea_europaea!$F$3,L227,SUM(L227,M226))</f>
        <v>0.75573774999999976</v>
      </c>
      <c r="N227">
        <f t="shared" si="11"/>
        <v>223</v>
      </c>
    </row>
    <row r="228" spans="1:14" x14ac:dyDescent="0.3">
      <c r="A228" s="44">
        <f>Fenologia_Olea_europaea!A226</f>
        <v>44055</v>
      </c>
      <c r="B228" s="2">
        <v>35.590000000000003</v>
      </c>
      <c r="C228" s="2">
        <v>19.63</v>
      </c>
      <c r="D228" s="38">
        <f>IF(Fenologia_Olea_europaea!B226="",0,Fenologia_Olea_europaea!B226)</f>
        <v>27.61</v>
      </c>
      <c r="E228" s="50">
        <f xml:space="preserve"> IFERROR(Abstract!$C$8+ (Abstract!$D$8 * D228),-8888)</f>
        <v>6.4835000000000004E-2</v>
      </c>
      <c r="F228" s="50">
        <f>IF(D228&gt;Abstract!$E$8,E228,0)</f>
        <v>6.4835000000000004E-2</v>
      </c>
      <c r="G228" s="50">
        <f t="shared" si="9"/>
        <v>5.7759334999999998</v>
      </c>
      <c r="H228" s="50">
        <f>IFERROR(Abstract!$C$9+(Abstract!$D$9*D228),-8888)</f>
        <v>1.7002970000000003E-2</v>
      </c>
      <c r="I228" s="50">
        <f>IF(D228&gt;Abstract!$E$9,H228,0)</f>
        <v>1.7002970000000003E-2</v>
      </c>
      <c r="J228" s="36">
        <f t="shared" si="10"/>
        <v>1.7155909909999996</v>
      </c>
      <c r="K228" s="36">
        <f>IFERROR(IF(G228&gt;1, Abstract!$C$10+(Abstract!$D$10*D228),0),-8888)</f>
        <v>1.38169E-2</v>
      </c>
      <c r="L228" s="36">
        <f>IF(D228&gt;Abstract!$E$10,K228,0)</f>
        <v>1.38169E-2</v>
      </c>
      <c r="M228" s="54">
        <f>IF(A228&lt;=Fenologia_Olea_europaea!$F$3,L228,SUM(L228,M227))</f>
        <v>0.76955464999999978</v>
      </c>
      <c r="N228">
        <f t="shared" si="11"/>
        <v>224</v>
      </c>
    </row>
    <row r="229" spans="1:14" x14ac:dyDescent="0.3">
      <c r="A229" s="44">
        <f>Fenologia_Olea_europaea!A227</f>
        <v>44056</v>
      </c>
      <c r="B229" s="2">
        <v>35.06</v>
      </c>
      <c r="C229" s="2">
        <v>19.57</v>
      </c>
      <c r="D229" s="38">
        <f>IF(Fenologia_Olea_europaea!B227="",0,Fenologia_Olea_europaea!B227)</f>
        <v>27.315000000000001</v>
      </c>
      <c r="E229" s="50">
        <f xml:space="preserve"> IFERROR(Abstract!$C$8+ (Abstract!$D$8 * D229),-8888)</f>
        <v>6.3802500000000012E-2</v>
      </c>
      <c r="F229" s="50">
        <f>IF(D229&gt;Abstract!$E$8,E229,0)</f>
        <v>6.3802500000000012E-2</v>
      </c>
      <c r="G229" s="50">
        <f t="shared" si="9"/>
        <v>5.8397360000000003</v>
      </c>
      <c r="H229" s="50">
        <f>IFERROR(Abstract!$C$9+(Abstract!$D$9*D229),-8888)</f>
        <v>1.6773755000000001E-2</v>
      </c>
      <c r="I229" s="50">
        <f>IF(D229&gt;Abstract!$E$9,H229,0)</f>
        <v>1.6773755000000001E-2</v>
      </c>
      <c r="J229" s="36">
        <f t="shared" si="10"/>
        <v>1.7323647459999996</v>
      </c>
      <c r="K229" s="36">
        <f>IFERROR(IF(G229&gt;1, Abstract!$C$10+(Abstract!$D$10*D229),0),-8888)</f>
        <v>1.343635E-2</v>
      </c>
      <c r="L229" s="36">
        <f>IF(D229&gt;Abstract!$E$10,K229,0)</f>
        <v>1.343635E-2</v>
      </c>
      <c r="M229" s="54">
        <f>IF(A229&lt;=Fenologia_Olea_europaea!$F$3,L229,SUM(L229,M228))</f>
        <v>0.78299099999999977</v>
      </c>
      <c r="N229">
        <f t="shared" si="11"/>
        <v>225</v>
      </c>
    </row>
    <row r="230" spans="1:14" x14ac:dyDescent="0.3">
      <c r="A230" s="44">
        <f>Fenologia_Olea_europaea!A228</f>
        <v>44057</v>
      </c>
      <c r="B230" s="2">
        <v>28.59</v>
      </c>
      <c r="C230" s="2">
        <v>21.55</v>
      </c>
      <c r="D230" s="38">
        <f>IF(Fenologia_Olea_europaea!B228="",0,Fenologia_Olea_europaea!B228)</f>
        <v>25.07</v>
      </c>
      <c r="E230" s="50">
        <f xml:space="preserve"> IFERROR(Abstract!$C$8+ (Abstract!$D$8 * D230),-8888)</f>
        <v>5.5945000000000002E-2</v>
      </c>
      <c r="F230" s="50">
        <f>IF(D230&gt;Abstract!$E$8,E230,0)</f>
        <v>5.5945000000000002E-2</v>
      </c>
      <c r="G230" s="50">
        <f t="shared" si="9"/>
        <v>5.8956810000000006</v>
      </c>
      <c r="H230" s="50">
        <f>IFERROR(Abstract!$C$9+(Abstract!$D$9*D230),-8888)</f>
        <v>1.502939E-2</v>
      </c>
      <c r="I230" s="50">
        <f>IF(D230&gt;Abstract!$E$9,H230,0)</f>
        <v>1.502939E-2</v>
      </c>
      <c r="J230" s="36">
        <f t="shared" si="10"/>
        <v>1.7473941359999996</v>
      </c>
      <c r="K230" s="36">
        <f>IFERROR(IF(G230&gt;1, Abstract!$C$10+(Abstract!$D$10*D230),0),-8888)</f>
        <v>1.0540299999999996E-2</v>
      </c>
      <c r="L230" s="36">
        <f>IF(D230&gt;Abstract!$E$10,K230,0)</f>
        <v>1.0540299999999996E-2</v>
      </c>
      <c r="M230" s="54">
        <f>IF(A230&lt;=Fenologia_Olea_europaea!$F$3,L230,SUM(L230,M229))</f>
        <v>0.79353129999999972</v>
      </c>
      <c r="N230">
        <f t="shared" si="11"/>
        <v>226</v>
      </c>
    </row>
    <row r="231" spans="1:14" x14ac:dyDescent="0.3">
      <c r="A231" s="44">
        <f>Fenologia_Olea_europaea!A229</f>
        <v>44058</v>
      </c>
      <c r="B231" s="2">
        <v>29.85</v>
      </c>
      <c r="C231" s="2">
        <v>20.36</v>
      </c>
      <c r="D231" s="38">
        <f>IF(Fenologia_Olea_europaea!B229="",0,Fenologia_Olea_europaea!B229)</f>
        <v>25.105</v>
      </c>
      <c r="E231" s="50">
        <f xml:space="preserve"> IFERROR(Abstract!$C$8+ (Abstract!$D$8 * D231),-8888)</f>
        <v>5.6067499999999999E-2</v>
      </c>
      <c r="F231" s="50">
        <f>IF(D231&gt;Abstract!$E$8,E231,0)</f>
        <v>5.6067499999999999E-2</v>
      </c>
      <c r="G231" s="50">
        <f t="shared" si="9"/>
        <v>5.9517485000000008</v>
      </c>
      <c r="H231" s="50">
        <f>IFERROR(Abstract!$C$9+(Abstract!$D$9*D231),-8888)</f>
        <v>1.5056585000000001E-2</v>
      </c>
      <c r="I231" s="50">
        <f>IF(D231&gt;Abstract!$E$9,H231,0)</f>
        <v>1.5056585000000001E-2</v>
      </c>
      <c r="J231" s="36">
        <f t="shared" si="10"/>
        <v>1.7624507209999996</v>
      </c>
      <c r="K231" s="36">
        <f>IFERROR(IF(G231&gt;1, Abstract!$C$10+(Abstract!$D$10*D231),0),-8888)</f>
        <v>1.0585449999999996E-2</v>
      </c>
      <c r="L231" s="36">
        <f>IF(D231&gt;Abstract!$E$10,K231,0)</f>
        <v>1.0585449999999996E-2</v>
      </c>
      <c r="M231" s="54">
        <f>IF(A231&lt;=Fenologia_Olea_europaea!$F$3,L231,SUM(L231,M230))</f>
        <v>0.80411674999999971</v>
      </c>
      <c r="N231">
        <f t="shared" si="11"/>
        <v>227</v>
      </c>
    </row>
    <row r="232" spans="1:14" x14ac:dyDescent="0.3">
      <c r="A232" s="44">
        <f>Fenologia_Olea_europaea!A230</f>
        <v>44059</v>
      </c>
      <c r="B232" s="2">
        <v>33.479999999999997</v>
      </c>
      <c r="C232" s="2">
        <v>19.14</v>
      </c>
      <c r="D232" s="38">
        <f>IF(Fenologia_Olea_europaea!B230="",0,Fenologia_Olea_europaea!B230)</f>
        <v>26.31</v>
      </c>
      <c r="E232" s="50">
        <f xml:space="preserve"> IFERROR(Abstract!$C$8+ (Abstract!$D$8 * D232),-8888)</f>
        <v>6.0284999999999998E-2</v>
      </c>
      <c r="F232" s="50">
        <f>IF(D232&gt;Abstract!$E$8,E232,0)</f>
        <v>6.0284999999999998E-2</v>
      </c>
      <c r="G232" s="50">
        <f t="shared" si="9"/>
        <v>6.0120335000000011</v>
      </c>
      <c r="H232" s="50">
        <f>IFERROR(Abstract!$C$9+(Abstract!$D$9*D232),-8888)</f>
        <v>1.5992869999999999E-2</v>
      </c>
      <c r="I232" s="50">
        <f>IF(D232&gt;Abstract!$E$9,H232,0)</f>
        <v>1.5992869999999999E-2</v>
      </c>
      <c r="J232" s="36">
        <f t="shared" si="10"/>
        <v>1.7784435909999996</v>
      </c>
      <c r="K232" s="36">
        <f>IFERROR(IF(G232&gt;1, Abstract!$C$10+(Abstract!$D$10*D232),0),-8888)</f>
        <v>1.2139899999999995E-2</v>
      </c>
      <c r="L232" s="36">
        <f>IF(D232&gt;Abstract!$E$10,K232,0)</f>
        <v>1.2139899999999995E-2</v>
      </c>
      <c r="M232" s="54">
        <f>IF(A232&lt;=Fenologia_Olea_europaea!$F$3,L232,SUM(L232,M231))</f>
        <v>0.81625664999999969</v>
      </c>
      <c r="N232">
        <f t="shared" si="11"/>
        <v>228</v>
      </c>
    </row>
    <row r="233" spans="1:14" x14ac:dyDescent="0.3">
      <c r="A233" s="44">
        <f>Fenologia_Olea_europaea!A231</f>
        <v>44060</v>
      </c>
      <c r="B233" s="2">
        <v>34.93</v>
      </c>
      <c r="C233" s="2">
        <v>18.84</v>
      </c>
      <c r="D233" s="38">
        <f>IF(Fenologia_Olea_europaea!B231="",0,Fenologia_Olea_europaea!B231)</f>
        <v>26.884999999999998</v>
      </c>
      <c r="E233" s="50">
        <f xml:space="preserve"> IFERROR(Abstract!$C$8+ (Abstract!$D$8 * D233),-8888)</f>
        <v>6.2297499999999999E-2</v>
      </c>
      <c r="F233" s="50">
        <f>IF(D233&gt;Abstract!$E$8,E233,0)</f>
        <v>6.2297499999999999E-2</v>
      </c>
      <c r="G233" s="50">
        <f t="shared" si="9"/>
        <v>6.0743310000000008</v>
      </c>
      <c r="H233" s="50">
        <f>IFERROR(Abstract!$C$9+(Abstract!$D$9*D233),-8888)</f>
        <v>1.6439644999999999E-2</v>
      </c>
      <c r="I233" s="50">
        <f>IF(D233&gt;Abstract!$E$9,H233,0)</f>
        <v>1.6439644999999999E-2</v>
      </c>
      <c r="J233" s="36">
        <f t="shared" si="10"/>
        <v>1.7948832359999995</v>
      </c>
      <c r="K233" s="36">
        <f>IFERROR(IF(G233&gt;1, Abstract!$C$10+(Abstract!$D$10*D233),0),-8888)</f>
        <v>1.2881649999999994E-2</v>
      </c>
      <c r="L233" s="36">
        <f>IF(D233&gt;Abstract!$E$10,K233,0)</f>
        <v>1.2881649999999994E-2</v>
      </c>
      <c r="M233" s="54">
        <f>IF(A233&lt;=Fenologia_Olea_europaea!$F$3,L233,SUM(L233,M232))</f>
        <v>0.82913829999999966</v>
      </c>
      <c r="N233">
        <f t="shared" si="11"/>
        <v>229</v>
      </c>
    </row>
    <row r="234" spans="1:14" x14ac:dyDescent="0.3">
      <c r="A234" s="44">
        <f>Fenologia_Olea_europaea!A232</f>
        <v>44061</v>
      </c>
      <c r="B234" s="2">
        <v>36.479999999999997</v>
      </c>
      <c r="C234" s="2">
        <v>19.170000000000002</v>
      </c>
      <c r="D234" s="38">
        <f>IF(Fenologia_Olea_europaea!B232="",0,Fenologia_Olea_europaea!B232)</f>
        <v>27.824999999999999</v>
      </c>
      <c r="E234" s="50">
        <f xml:space="preserve"> IFERROR(Abstract!$C$8+ (Abstract!$D$8 * D234),-8888)</f>
        <v>6.5587499999999993E-2</v>
      </c>
      <c r="F234" s="50">
        <f>IF(D234&gt;Abstract!$E$8,E234,0)</f>
        <v>6.5587499999999993E-2</v>
      </c>
      <c r="G234" s="50">
        <f t="shared" si="9"/>
        <v>6.1399185000000012</v>
      </c>
      <c r="H234" s="50">
        <f>IFERROR(Abstract!$C$9+(Abstract!$D$9*D234),-8888)</f>
        <v>1.7170025000000002E-2</v>
      </c>
      <c r="I234" s="50">
        <f>IF(D234&gt;Abstract!$E$9,H234,0)</f>
        <v>1.7170025000000002E-2</v>
      </c>
      <c r="J234" s="36">
        <f t="shared" si="10"/>
        <v>1.8120532609999995</v>
      </c>
      <c r="K234" s="36">
        <f>IFERROR(IF(G234&gt;1, Abstract!$C$10+(Abstract!$D$10*D234),0),-8888)</f>
        <v>1.4094249999999996E-2</v>
      </c>
      <c r="L234" s="36">
        <f>IF(D234&gt;Abstract!$E$10,K234,0)</f>
        <v>1.4094249999999996E-2</v>
      </c>
      <c r="M234" s="54">
        <f>IF(A234&lt;=Fenologia_Olea_europaea!$F$3,L234,SUM(L234,M233))</f>
        <v>0.84323254999999964</v>
      </c>
      <c r="N234">
        <f t="shared" si="11"/>
        <v>230</v>
      </c>
    </row>
    <row r="235" spans="1:14" x14ac:dyDescent="0.3">
      <c r="A235" s="44">
        <f>Fenologia_Olea_europaea!A233</f>
        <v>44062</v>
      </c>
      <c r="B235" s="2">
        <v>29.71</v>
      </c>
      <c r="C235" s="2">
        <v>18.190000000000001</v>
      </c>
      <c r="D235" s="38">
        <f>IF(Fenologia_Olea_europaea!B233="",0,Fenologia_Olea_europaea!B233)</f>
        <v>23.950000000000003</v>
      </c>
      <c r="E235" s="50">
        <f xml:space="preserve"> IFERROR(Abstract!$C$8+ (Abstract!$D$8 * D235),-8888)</f>
        <v>5.2025000000000009E-2</v>
      </c>
      <c r="F235" s="50">
        <f>IF(D235&gt;Abstract!$E$8,E235,0)</f>
        <v>5.2025000000000009E-2</v>
      </c>
      <c r="G235" s="50">
        <f t="shared" si="9"/>
        <v>6.1919435000000016</v>
      </c>
      <c r="H235" s="50">
        <f>IFERROR(Abstract!$C$9+(Abstract!$D$9*D235),-8888)</f>
        <v>1.4159150000000002E-2</v>
      </c>
      <c r="I235" s="50">
        <f>IF(D235&gt;Abstract!$E$9,H235,0)</f>
        <v>1.4159150000000002E-2</v>
      </c>
      <c r="J235" s="36">
        <f t="shared" si="10"/>
        <v>1.8262124109999995</v>
      </c>
      <c r="K235" s="36">
        <f>IFERROR(IF(G235&gt;1, Abstract!$C$10+(Abstract!$D$10*D235),0),-8888)</f>
        <v>9.0955000000000029E-3</v>
      </c>
      <c r="L235" s="36">
        <f>IF(D235&gt;Abstract!$E$10,K235,0)</f>
        <v>9.0955000000000029E-3</v>
      </c>
      <c r="M235" s="54">
        <f>IF(A235&lt;=Fenologia_Olea_europaea!$F$3,L235,SUM(L235,M234))</f>
        <v>0.85232804999999967</v>
      </c>
      <c r="N235">
        <f t="shared" si="11"/>
        <v>231</v>
      </c>
    </row>
    <row r="236" spans="1:14" x14ac:dyDescent="0.3">
      <c r="A236" s="44">
        <f>Fenologia_Olea_europaea!A234</f>
        <v>44063</v>
      </c>
      <c r="B236" s="2">
        <v>28.33</v>
      </c>
      <c r="C236" s="2">
        <v>18.32</v>
      </c>
      <c r="D236" s="38">
        <f>IF(Fenologia_Olea_europaea!B234="",0,Fenologia_Olea_europaea!B234)</f>
        <v>23.324999999999999</v>
      </c>
      <c r="E236" s="50">
        <f xml:space="preserve"> IFERROR(Abstract!$C$8+ (Abstract!$D$8 * D236),-8888)</f>
        <v>4.98375E-2</v>
      </c>
      <c r="F236" s="50">
        <f>IF(D236&gt;Abstract!$E$8,E236,0)</f>
        <v>4.98375E-2</v>
      </c>
      <c r="G236" s="50">
        <f t="shared" si="9"/>
        <v>6.2417810000000014</v>
      </c>
      <c r="H236" s="50">
        <f>IFERROR(Abstract!$C$9+(Abstract!$D$9*D236),-8888)</f>
        <v>1.3673525000000002E-2</v>
      </c>
      <c r="I236" s="50">
        <f>IF(D236&gt;Abstract!$E$9,H236,0)</f>
        <v>1.3673525000000002E-2</v>
      </c>
      <c r="J236" s="36">
        <f t="shared" si="10"/>
        <v>1.8398859359999995</v>
      </c>
      <c r="K236" s="36">
        <f>IFERROR(IF(G236&gt;1, Abstract!$C$10+(Abstract!$D$10*D236),0),-8888)</f>
        <v>8.289249999999998E-3</v>
      </c>
      <c r="L236" s="36">
        <f>IF(D236&gt;Abstract!$E$10,K236,0)</f>
        <v>8.289249999999998E-3</v>
      </c>
      <c r="M236" s="54">
        <f>IF(A236&lt;=Fenologia_Olea_europaea!$F$3,L236,SUM(L236,M235))</f>
        <v>0.8606172999999997</v>
      </c>
      <c r="N236">
        <f t="shared" si="11"/>
        <v>232</v>
      </c>
    </row>
    <row r="237" spans="1:14" x14ac:dyDescent="0.3">
      <c r="A237" s="44">
        <f>Fenologia_Olea_europaea!A235</f>
        <v>44064</v>
      </c>
      <c r="B237" s="2">
        <v>29.15</v>
      </c>
      <c r="C237" s="2">
        <v>19.3</v>
      </c>
      <c r="D237" s="38">
        <f>IF(Fenologia_Olea_europaea!B235="",0,Fenologia_Olea_europaea!B235)</f>
        <v>24.225000000000001</v>
      </c>
      <c r="E237" s="50">
        <f xml:space="preserve"> IFERROR(Abstract!$C$8+ (Abstract!$D$8 * D237),-8888)</f>
        <v>5.29875E-2</v>
      </c>
      <c r="F237" s="50">
        <f>IF(D237&gt;Abstract!$E$8,E237,0)</f>
        <v>5.29875E-2</v>
      </c>
      <c r="G237" s="50">
        <f t="shared" si="9"/>
        <v>6.2947685000000018</v>
      </c>
      <c r="H237" s="50">
        <f>IFERROR(Abstract!$C$9+(Abstract!$D$9*D237),-8888)</f>
        <v>1.4372825000000002E-2</v>
      </c>
      <c r="I237" s="50">
        <f>IF(D237&gt;Abstract!$E$9,H237,0)</f>
        <v>1.4372825000000002E-2</v>
      </c>
      <c r="J237" s="36">
        <f t="shared" si="10"/>
        <v>1.8542587609999994</v>
      </c>
      <c r="K237" s="36">
        <f>IFERROR(IF(G237&gt;1, Abstract!$C$10+(Abstract!$D$10*D237),0),-8888)</f>
        <v>9.4502500000000003E-3</v>
      </c>
      <c r="L237" s="36">
        <f>IF(D237&gt;Abstract!$E$10,K237,0)</f>
        <v>9.4502500000000003E-3</v>
      </c>
      <c r="M237" s="54">
        <f>IF(A237&lt;=Fenologia_Olea_europaea!$F$3,L237,SUM(L237,M236))</f>
        <v>0.87006754999999969</v>
      </c>
      <c r="N237">
        <f t="shared" si="11"/>
        <v>233</v>
      </c>
    </row>
    <row r="238" spans="1:14" x14ac:dyDescent="0.3">
      <c r="A238" s="44">
        <f>Fenologia_Olea_europaea!A236</f>
        <v>44065</v>
      </c>
      <c r="B238" s="2">
        <v>32.450000000000003</v>
      </c>
      <c r="C238" s="2">
        <v>18.649999999999999</v>
      </c>
      <c r="D238" s="38">
        <f>IF(Fenologia_Olea_europaea!B236="",0,Fenologia_Olea_europaea!B236)</f>
        <v>25.55</v>
      </c>
      <c r="E238" s="50">
        <f xml:space="preserve"> IFERROR(Abstract!$C$8+ (Abstract!$D$8 * D238),-8888)</f>
        <v>5.7625000000000003E-2</v>
      </c>
      <c r="F238" s="50">
        <f>IF(D238&gt;Abstract!$E$8,E238,0)</f>
        <v>5.7625000000000003E-2</v>
      </c>
      <c r="G238" s="50">
        <f t="shared" si="9"/>
        <v>6.3523935000000016</v>
      </c>
      <c r="H238" s="50">
        <f>IFERROR(Abstract!$C$9+(Abstract!$D$9*D238),-8888)</f>
        <v>1.5402350000000002E-2</v>
      </c>
      <c r="I238" s="50">
        <f>IF(D238&gt;Abstract!$E$9,H238,0)</f>
        <v>1.5402350000000002E-2</v>
      </c>
      <c r="J238" s="36">
        <f t="shared" si="10"/>
        <v>1.8696611109999994</v>
      </c>
      <c r="K238" s="36">
        <f>IFERROR(IF(G238&gt;1, Abstract!$C$10+(Abstract!$D$10*D238),0),-8888)</f>
        <v>1.1159499999999996E-2</v>
      </c>
      <c r="L238" s="36">
        <f>IF(D238&gt;Abstract!$E$10,K238,0)</f>
        <v>1.1159499999999996E-2</v>
      </c>
      <c r="M238" s="54">
        <f>IF(A238&lt;=Fenologia_Olea_europaea!$F$3,L238,SUM(L238,M237))</f>
        <v>0.88122704999999968</v>
      </c>
      <c r="N238">
        <f t="shared" si="11"/>
        <v>234</v>
      </c>
    </row>
    <row r="239" spans="1:14" x14ac:dyDescent="0.3">
      <c r="A239" s="44">
        <f>Fenologia_Olea_europaea!A237</f>
        <v>44066</v>
      </c>
      <c r="B239" s="2">
        <v>32.32</v>
      </c>
      <c r="C239" s="2">
        <v>16.940000000000001</v>
      </c>
      <c r="D239" s="38">
        <f>IF(Fenologia_Olea_europaea!B237="",0,Fenologia_Olea_europaea!B237)</f>
        <v>24.630000000000003</v>
      </c>
      <c r="E239" s="50">
        <f xml:space="preserve"> IFERROR(Abstract!$C$8+ (Abstract!$D$8 * D239),-8888)</f>
        <v>5.4405000000000002E-2</v>
      </c>
      <c r="F239" s="50">
        <f>IF(D239&gt;Abstract!$E$8,E239,0)</f>
        <v>5.4405000000000002E-2</v>
      </c>
      <c r="G239" s="50">
        <f t="shared" si="9"/>
        <v>6.4067985000000016</v>
      </c>
      <c r="H239" s="50">
        <f>IFERROR(Abstract!$C$9+(Abstract!$D$9*D239),-8888)</f>
        <v>1.4687510000000004E-2</v>
      </c>
      <c r="I239" s="50">
        <f>IF(D239&gt;Abstract!$E$9,H239,0)</f>
        <v>1.4687510000000004E-2</v>
      </c>
      <c r="J239" s="36">
        <f t="shared" si="10"/>
        <v>1.8843486209999993</v>
      </c>
      <c r="K239" s="36">
        <f>IFERROR(IF(G239&gt;1, Abstract!$C$10+(Abstract!$D$10*D239),0),-8888)</f>
        <v>9.972700000000001E-3</v>
      </c>
      <c r="L239" s="36">
        <f>IF(D239&gt;Abstract!$E$10,K239,0)</f>
        <v>9.972700000000001E-3</v>
      </c>
      <c r="M239" s="54">
        <f>IF(A239&lt;=Fenologia_Olea_europaea!$F$3,L239,SUM(L239,M238))</f>
        <v>0.89119974999999974</v>
      </c>
      <c r="N239">
        <f t="shared" si="11"/>
        <v>235</v>
      </c>
    </row>
    <row r="240" spans="1:14" x14ac:dyDescent="0.3">
      <c r="A240" s="44">
        <f>Fenologia_Olea_europaea!A238</f>
        <v>44067</v>
      </c>
      <c r="B240" s="2">
        <v>28.79</v>
      </c>
      <c r="C240" s="2">
        <v>19.77</v>
      </c>
      <c r="D240" s="38">
        <f>IF(Fenologia_Olea_europaea!B238="",0,Fenologia_Olea_europaea!B238)</f>
        <v>24.28</v>
      </c>
      <c r="E240" s="50">
        <f xml:space="preserve"> IFERROR(Abstract!$C$8+ (Abstract!$D$8 * D240),-8888)</f>
        <v>5.3179999999999998E-2</v>
      </c>
      <c r="F240" s="50">
        <f>IF(D240&gt;Abstract!$E$8,E240,0)</f>
        <v>5.3179999999999998E-2</v>
      </c>
      <c r="G240" s="50">
        <f t="shared" si="9"/>
        <v>6.4599785000000018</v>
      </c>
      <c r="H240" s="50">
        <f>IFERROR(Abstract!$C$9+(Abstract!$D$9*D240),-8888)</f>
        <v>1.4415560000000001E-2</v>
      </c>
      <c r="I240" s="50">
        <f>IF(D240&gt;Abstract!$E$9,H240,0)</f>
        <v>1.4415560000000001E-2</v>
      </c>
      <c r="J240" s="36">
        <f t="shared" si="10"/>
        <v>1.8987641809999993</v>
      </c>
      <c r="K240" s="36">
        <f>IFERROR(IF(G240&gt;1, Abstract!$C$10+(Abstract!$D$10*D240),0),-8888)</f>
        <v>9.5212000000000005E-3</v>
      </c>
      <c r="L240" s="36">
        <f>IF(D240&gt;Abstract!$E$10,K240,0)</f>
        <v>9.5212000000000005E-3</v>
      </c>
      <c r="M240" s="54">
        <f>IF(A240&lt;=Fenologia_Olea_europaea!$F$3,L240,SUM(L240,M239))</f>
        <v>0.90072094999999974</v>
      </c>
      <c r="N240">
        <f t="shared" si="11"/>
        <v>236</v>
      </c>
    </row>
    <row r="241" spans="1:14" x14ac:dyDescent="0.3">
      <c r="A241" s="44">
        <f>Fenologia_Olea_europaea!A239</f>
        <v>44068</v>
      </c>
      <c r="B241" s="2">
        <v>32.090000000000003</v>
      </c>
      <c r="C241" s="2">
        <v>20.36</v>
      </c>
      <c r="D241" s="38">
        <f>IF(Fenologia_Olea_europaea!B239="",0,Fenologia_Olea_europaea!B239)</f>
        <v>26.225000000000001</v>
      </c>
      <c r="E241" s="50">
        <f xml:space="preserve"> IFERROR(Abstract!$C$8+ (Abstract!$D$8 * D241),-8888)</f>
        <v>5.9987500000000006E-2</v>
      </c>
      <c r="F241" s="50">
        <f>IF(D241&gt;Abstract!$E$8,E241,0)</f>
        <v>5.9987500000000006E-2</v>
      </c>
      <c r="G241" s="50">
        <f t="shared" si="9"/>
        <v>6.5199660000000019</v>
      </c>
      <c r="H241" s="50">
        <f>IFERROR(Abstract!$C$9+(Abstract!$D$9*D241),-8888)</f>
        <v>1.5926825000000002E-2</v>
      </c>
      <c r="I241" s="50">
        <f>IF(D241&gt;Abstract!$E$9,H241,0)</f>
        <v>1.5926825000000002E-2</v>
      </c>
      <c r="J241" s="36">
        <f t="shared" si="10"/>
        <v>1.9146910059999993</v>
      </c>
      <c r="K241" s="36">
        <f>IFERROR(IF(G241&gt;1, Abstract!$C$10+(Abstract!$D$10*D241),0),-8888)</f>
        <v>1.2030249999999999E-2</v>
      </c>
      <c r="L241" s="36">
        <f>IF(D241&gt;Abstract!$E$10,K241,0)</f>
        <v>1.2030249999999999E-2</v>
      </c>
      <c r="M241" s="54">
        <f>IF(A241&lt;=Fenologia_Olea_europaea!$F$3,L241,SUM(L241,M240))</f>
        <v>0.91275119999999976</v>
      </c>
      <c r="N241">
        <f t="shared" si="11"/>
        <v>237</v>
      </c>
    </row>
    <row r="242" spans="1:14" x14ac:dyDescent="0.3">
      <c r="A242" s="44">
        <f>Fenologia_Olea_europaea!A240</f>
        <v>44069</v>
      </c>
      <c r="B242" s="2">
        <v>32.159999999999997</v>
      </c>
      <c r="C242" s="2">
        <v>17.66</v>
      </c>
      <c r="D242" s="38">
        <f>IF(Fenologia_Olea_europaea!B240="",0,Fenologia_Olea_europaea!B240)</f>
        <v>24.909999999999997</v>
      </c>
      <c r="E242" s="50">
        <f xml:space="preserve"> IFERROR(Abstract!$C$8+ (Abstract!$D$8 * D242),-8888)</f>
        <v>5.5384999999999983E-2</v>
      </c>
      <c r="F242" s="50">
        <f>IF(D242&gt;Abstract!$E$8,E242,0)</f>
        <v>5.5384999999999983E-2</v>
      </c>
      <c r="G242" s="50">
        <f t="shared" si="9"/>
        <v>6.5753510000000022</v>
      </c>
      <c r="H242" s="50">
        <f>IFERROR(Abstract!$C$9+(Abstract!$D$9*D242),-8888)</f>
        <v>1.4905069999999999E-2</v>
      </c>
      <c r="I242" s="50">
        <f>IF(D242&gt;Abstract!$E$9,H242,0)</f>
        <v>1.4905069999999999E-2</v>
      </c>
      <c r="J242" s="36">
        <f t="shared" si="10"/>
        <v>1.9295960759999993</v>
      </c>
      <c r="K242" s="36">
        <f>IFERROR(IF(G242&gt;1, Abstract!$C$10+(Abstract!$D$10*D242),0),-8888)</f>
        <v>1.0333899999999993E-2</v>
      </c>
      <c r="L242" s="36">
        <f>IF(D242&gt;Abstract!$E$10,K242,0)</f>
        <v>1.0333899999999993E-2</v>
      </c>
      <c r="M242" s="54">
        <f>IF(A242&lt;=Fenologia_Olea_europaea!$F$3,L242,SUM(L242,M241))</f>
        <v>0.92308509999999977</v>
      </c>
      <c r="N242">
        <f t="shared" si="11"/>
        <v>238</v>
      </c>
    </row>
    <row r="243" spans="1:14" x14ac:dyDescent="0.3">
      <c r="A243" s="44">
        <f>Fenologia_Olea_europaea!A241</f>
        <v>44070</v>
      </c>
      <c r="B243" s="2">
        <v>30.57</v>
      </c>
      <c r="C243" s="2">
        <v>16.11</v>
      </c>
      <c r="D243" s="38">
        <f>IF(Fenologia_Olea_europaea!B241="",0,Fenologia_Olea_europaea!B241)</f>
        <v>23.34</v>
      </c>
      <c r="E243" s="50">
        <f xml:space="preserve"> IFERROR(Abstract!$C$8+ (Abstract!$D$8 * D243),-8888)</f>
        <v>4.9889999999999997E-2</v>
      </c>
      <c r="F243" s="50">
        <f>IF(D243&gt;Abstract!$E$8,E243,0)</f>
        <v>4.9889999999999997E-2</v>
      </c>
      <c r="G243" s="50">
        <f t="shared" si="9"/>
        <v>6.6252410000000026</v>
      </c>
      <c r="H243" s="50">
        <f>IFERROR(Abstract!$C$9+(Abstract!$D$9*D243),-8888)</f>
        <v>1.3685180000000002E-2</v>
      </c>
      <c r="I243" s="50">
        <f>IF(D243&gt;Abstract!$E$9,H243,0)</f>
        <v>1.3685180000000002E-2</v>
      </c>
      <c r="J243" s="36">
        <f t="shared" si="10"/>
        <v>1.9432812559999992</v>
      </c>
      <c r="K243" s="36">
        <f>IFERROR(IF(G243&gt;1, Abstract!$C$10+(Abstract!$D$10*D243),0),-8888)</f>
        <v>8.3085999999999993E-3</v>
      </c>
      <c r="L243" s="36">
        <f>IF(D243&gt;Abstract!$E$10,K243,0)</f>
        <v>8.3085999999999993E-3</v>
      </c>
      <c r="M243" s="54">
        <f>IF(A243&lt;=Fenologia_Olea_europaea!$F$3,L243,SUM(L243,M242))</f>
        <v>0.93139369999999977</v>
      </c>
      <c r="N243">
        <f t="shared" si="11"/>
        <v>239</v>
      </c>
    </row>
    <row r="244" spans="1:14" x14ac:dyDescent="0.3">
      <c r="A244" s="44">
        <f>Fenologia_Olea_europaea!A242</f>
        <v>44071</v>
      </c>
      <c r="B244" s="2">
        <v>27.21</v>
      </c>
      <c r="C244" s="2">
        <v>17.46</v>
      </c>
      <c r="D244" s="38">
        <f>IF(Fenologia_Olea_europaea!B242="",0,Fenologia_Olea_europaea!B242)</f>
        <v>22.335000000000001</v>
      </c>
      <c r="E244" s="50">
        <f xml:space="preserve"> IFERROR(Abstract!$C$8+ (Abstract!$D$8 * D244),-8888)</f>
        <v>4.6372500000000004E-2</v>
      </c>
      <c r="F244" s="50">
        <f>IF(D244&gt;Abstract!$E$8,E244,0)</f>
        <v>4.6372500000000004E-2</v>
      </c>
      <c r="G244" s="50">
        <f t="shared" si="9"/>
        <v>6.671613500000003</v>
      </c>
      <c r="H244" s="50">
        <f>IFERROR(Abstract!$C$9+(Abstract!$D$9*D244),-8888)</f>
        <v>1.2904295000000003E-2</v>
      </c>
      <c r="I244" s="50">
        <f>IF(D244&gt;Abstract!$E$9,H244,0)</f>
        <v>1.2904295000000003E-2</v>
      </c>
      <c r="J244" s="36">
        <f t="shared" si="10"/>
        <v>1.9561855509999992</v>
      </c>
      <c r="K244" s="36">
        <f>IFERROR(IF(G244&gt;1, Abstract!$C$10+(Abstract!$D$10*D244),0),-8888)</f>
        <v>7.0121499999999982E-3</v>
      </c>
      <c r="L244" s="36">
        <f>IF(D244&gt;Abstract!$E$10,K244,0)</f>
        <v>7.0121499999999982E-3</v>
      </c>
      <c r="M244" s="54">
        <f>IF(A244&lt;=Fenologia_Olea_europaea!$F$3,L244,SUM(L244,M243))</f>
        <v>0.93840584999999976</v>
      </c>
      <c r="N244">
        <f t="shared" si="11"/>
        <v>240</v>
      </c>
    </row>
    <row r="245" spans="1:14" x14ac:dyDescent="0.3">
      <c r="A245" s="44">
        <f>Fenologia_Olea_europaea!A243</f>
        <v>44072</v>
      </c>
      <c r="B245" s="2">
        <v>27.87</v>
      </c>
      <c r="C245" s="2">
        <v>17.36</v>
      </c>
      <c r="D245" s="38">
        <f>IF(Fenologia_Olea_europaea!B243="",0,Fenologia_Olea_europaea!B243)</f>
        <v>22.615000000000002</v>
      </c>
      <c r="E245" s="50">
        <f xml:space="preserve"> IFERROR(Abstract!$C$8+ (Abstract!$D$8 * D245),-8888)</f>
        <v>4.7352500000000013E-2</v>
      </c>
      <c r="F245" s="50">
        <f>IF(D245&gt;Abstract!$E$8,E245,0)</f>
        <v>4.7352500000000013E-2</v>
      </c>
      <c r="G245" s="50">
        <f t="shared" si="9"/>
        <v>6.7189660000000027</v>
      </c>
      <c r="H245" s="50">
        <f>IFERROR(Abstract!$C$9+(Abstract!$D$9*D245),-8888)</f>
        <v>1.3121855000000002E-2</v>
      </c>
      <c r="I245" s="50">
        <f>IF(D245&gt;Abstract!$E$9,H245,0)</f>
        <v>1.3121855000000002E-2</v>
      </c>
      <c r="J245" s="36">
        <f t="shared" si="10"/>
        <v>1.9693074059999993</v>
      </c>
      <c r="K245" s="36">
        <f>IFERROR(IF(G245&gt;1, Abstract!$C$10+(Abstract!$D$10*D245),0),-8888)</f>
        <v>7.3733500000000007E-3</v>
      </c>
      <c r="L245" s="36">
        <f>IF(D245&gt;Abstract!$E$10,K245,0)</f>
        <v>7.3733500000000007E-3</v>
      </c>
      <c r="M245" s="54">
        <f>IF(A245&lt;=Fenologia_Olea_europaea!$F$3,L245,SUM(L245,M244))</f>
        <v>0.94577919999999982</v>
      </c>
      <c r="N245">
        <f t="shared" si="11"/>
        <v>241</v>
      </c>
    </row>
    <row r="246" spans="1:14" x14ac:dyDescent="0.3">
      <c r="A246" s="44">
        <f>Fenologia_Olea_europaea!A244</f>
        <v>44073</v>
      </c>
      <c r="B246" s="2">
        <v>27.8</v>
      </c>
      <c r="C246" s="2">
        <v>16.899999999999999</v>
      </c>
      <c r="D246" s="38">
        <f>IF(Fenologia_Olea_europaea!B244="",0,Fenologia_Olea_europaea!B244)</f>
        <v>22.35</v>
      </c>
      <c r="E246" s="50">
        <f xml:space="preserve"> IFERROR(Abstract!$C$8+ (Abstract!$D$8 * D246),-8888)</f>
        <v>4.6425000000000001E-2</v>
      </c>
      <c r="F246" s="50">
        <f>IF(D246&gt;Abstract!$E$8,E246,0)</f>
        <v>4.6425000000000001E-2</v>
      </c>
      <c r="G246" s="50">
        <f t="shared" si="9"/>
        <v>6.7653910000000028</v>
      </c>
      <c r="H246" s="50">
        <f>IFERROR(Abstract!$C$9+(Abstract!$D$9*D246),-8888)</f>
        <v>1.2915950000000002E-2</v>
      </c>
      <c r="I246" s="50">
        <f>IF(D246&gt;Abstract!$E$9,H246,0)</f>
        <v>1.2915950000000002E-2</v>
      </c>
      <c r="J246" s="36">
        <f t="shared" si="10"/>
        <v>1.9822233559999993</v>
      </c>
      <c r="K246" s="36">
        <f>IFERROR(IF(G246&gt;1, Abstract!$C$10+(Abstract!$D$10*D246),0),-8888)</f>
        <v>7.0314999999999996E-3</v>
      </c>
      <c r="L246" s="36">
        <f>IF(D246&gt;Abstract!$E$10,K246,0)</f>
        <v>7.0314999999999996E-3</v>
      </c>
      <c r="M246" s="54">
        <f>IF(A246&lt;=Fenologia_Olea_europaea!$F$3,L246,SUM(L246,M245))</f>
        <v>0.95281069999999979</v>
      </c>
      <c r="N246">
        <f t="shared" si="11"/>
        <v>242</v>
      </c>
    </row>
    <row r="247" spans="1:14" x14ac:dyDescent="0.3">
      <c r="A247" s="44">
        <f>Fenologia_Olea_europaea!A245</f>
        <v>44074</v>
      </c>
      <c r="B247" s="2">
        <v>28.79</v>
      </c>
      <c r="C247" s="2">
        <v>13.63</v>
      </c>
      <c r="D247" s="38">
        <f>IF(Fenologia_Olea_europaea!B245="",0,Fenologia_Olea_europaea!B245)</f>
        <v>21.21</v>
      </c>
      <c r="E247" s="50">
        <f xml:space="preserve"> IFERROR(Abstract!$C$8+ (Abstract!$D$8 * D247),-8888)</f>
        <v>4.2435000000000007E-2</v>
      </c>
      <c r="F247" s="50">
        <f>IF(D247&gt;Abstract!$E$8,E247,0)</f>
        <v>4.2435000000000007E-2</v>
      </c>
      <c r="G247" s="50">
        <f t="shared" si="9"/>
        <v>6.807826000000003</v>
      </c>
      <c r="H247" s="50">
        <f>IFERROR(Abstract!$C$9+(Abstract!$D$9*D247),-8888)</f>
        <v>1.2030170000000003E-2</v>
      </c>
      <c r="I247" s="50">
        <f>IF(D247&gt;Abstract!$E$9,H247,0)</f>
        <v>1.2030170000000003E-2</v>
      </c>
      <c r="J247" s="36">
        <f t="shared" si="10"/>
        <v>1.9942535259999994</v>
      </c>
      <c r="K247" s="36">
        <f>IFERROR(IF(G247&gt;1, Abstract!$C$10+(Abstract!$D$10*D247),0),-8888)</f>
        <v>5.5609000000000006E-3</v>
      </c>
      <c r="L247" s="36">
        <f>IF(D247&gt;Abstract!$E$10,K247,0)</f>
        <v>5.5609000000000006E-3</v>
      </c>
      <c r="M247" s="54">
        <f>IF(A247&lt;=Fenologia_Olea_europaea!$F$3,L247,SUM(L247,M246))</f>
        <v>0.95837159999999977</v>
      </c>
      <c r="N247">
        <f t="shared" si="11"/>
        <v>243</v>
      </c>
    </row>
    <row r="248" spans="1:14" x14ac:dyDescent="0.3">
      <c r="A248" s="44">
        <f>Fenologia_Olea_europaea!A246</f>
        <v>44075</v>
      </c>
      <c r="B248" s="2">
        <v>29.19</v>
      </c>
      <c r="C248" s="2">
        <v>16.739999999999998</v>
      </c>
      <c r="D248" s="38">
        <f>IF(Fenologia_Olea_europaea!B246="",0,Fenologia_Olea_europaea!B246)</f>
        <v>22.965</v>
      </c>
      <c r="E248" s="50">
        <f xml:space="preserve"> IFERROR(Abstract!$C$8+ (Abstract!$D$8 * D248),-8888)</f>
        <v>4.8577500000000003E-2</v>
      </c>
      <c r="F248" s="50">
        <f>IF(D248&gt;Abstract!$E$8,E248,0)</f>
        <v>4.8577500000000003E-2</v>
      </c>
      <c r="G248" s="50">
        <f t="shared" si="9"/>
        <v>6.8564035000000034</v>
      </c>
      <c r="H248" s="50">
        <f>IFERROR(Abstract!$C$9+(Abstract!$D$9*D248),-8888)</f>
        <v>1.3393805000000002E-2</v>
      </c>
      <c r="I248" s="50">
        <f>IF(D248&gt;Abstract!$E$9,H248,0)</f>
        <v>1.3393805000000002E-2</v>
      </c>
      <c r="J248" s="36">
        <f t="shared" si="10"/>
        <v>2.0076473309999994</v>
      </c>
      <c r="K248" s="36">
        <f>IFERROR(IF(G248&gt;1, Abstract!$C$10+(Abstract!$D$10*D248),0),-8888)</f>
        <v>7.8248499999999978E-3</v>
      </c>
      <c r="L248" s="36">
        <f>IF(D248&gt;Abstract!$E$10,K248,0)</f>
        <v>7.8248499999999978E-3</v>
      </c>
      <c r="M248" s="54">
        <f>IF(A248&lt;=Fenologia_Olea_europaea!$F$3,L248,SUM(L248,M247))</f>
        <v>0.96619644999999976</v>
      </c>
      <c r="N248">
        <f t="shared" si="11"/>
        <v>244</v>
      </c>
    </row>
    <row r="249" spans="1:14" x14ac:dyDescent="0.3">
      <c r="A249" s="44">
        <f>Fenologia_Olea_europaea!A247</f>
        <v>44076</v>
      </c>
      <c r="B249" s="2">
        <v>27.93</v>
      </c>
      <c r="C249" s="2">
        <v>17.66</v>
      </c>
      <c r="D249" s="38">
        <f>IF(Fenologia_Olea_europaea!B247="",0,Fenologia_Olea_europaea!B247)</f>
        <v>22.795000000000002</v>
      </c>
      <c r="E249" s="50">
        <f xml:space="preserve"> IFERROR(Abstract!$C$8+ (Abstract!$D$8 * D249),-8888)</f>
        <v>4.7982500000000004E-2</v>
      </c>
      <c r="F249" s="50">
        <f>IF(D249&gt;Abstract!$E$8,E249,0)</f>
        <v>4.7982500000000004E-2</v>
      </c>
      <c r="G249" s="50">
        <f t="shared" si="9"/>
        <v>6.9043860000000032</v>
      </c>
      <c r="H249" s="50">
        <f>IFERROR(Abstract!$C$9+(Abstract!$D$9*D249),-8888)</f>
        <v>1.3261715000000004E-2</v>
      </c>
      <c r="I249" s="50">
        <f>IF(D249&gt;Abstract!$E$9,H249,0)</f>
        <v>1.3261715000000004E-2</v>
      </c>
      <c r="J249" s="36">
        <f t="shared" si="10"/>
        <v>2.0209090459999994</v>
      </c>
      <c r="K249" s="36">
        <f>IFERROR(IF(G249&gt;1, Abstract!$C$10+(Abstract!$D$10*D249),0),-8888)</f>
        <v>7.6055499999999991E-3</v>
      </c>
      <c r="L249" s="36">
        <f>IF(D249&gt;Abstract!$E$10,K249,0)</f>
        <v>7.6055499999999991E-3</v>
      </c>
      <c r="M249" s="54">
        <f>IF(A249&lt;=Fenologia_Olea_europaea!$F$3,L249,SUM(L249,M248))</f>
        <v>0.97380199999999972</v>
      </c>
      <c r="N249">
        <f t="shared" si="11"/>
        <v>245</v>
      </c>
    </row>
    <row r="250" spans="1:14" x14ac:dyDescent="0.3">
      <c r="A250" s="44">
        <f>Fenologia_Olea_europaea!A248</f>
        <v>44077</v>
      </c>
      <c r="B250" s="2">
        <v>30.97</v>
      </c>
      <c r="C250" s="2">
        <v>18.48</v>
      </c>
      <c r="D250" s="38">
        <f>IF(Fenologia_Olea_europaea!B248="",0,Fenologia_Olea_europaea!B248)</f>
        <v>24.725000000000001</v>
      </c>
      <c r="E250" s="50">
        <f xml:space="preserve"> IFERROR(Abstract!$C$8+ (Abstract!$D$8 * D250),-8888)</f>
        <v>5.4737500000000001E-2</v>
      </c>
      <c r="F250" s="50">
        <f>IF(D250&gt;Abstract!$E$8,E250,0)</f>
        <v>5.4737500000000001E-2</v>
      </c>
      <c r="G250" s="50">
        <f t="shared" si="9"/>
        <v>6.9591235000000031</v>
      </c>
      <c r="H250" s="50">
        <f>IFERROR(Abstract!$C$9+(Abstract!$D$9*D250),-8888)</f>
        <v>1.4761325000000002E-2</v>
      </c>
      <c r="I250" s="50">
        <f>IF(D250&gt;Abstract!$E$9,H250,0)</f>
        <v>1.4761325000000002E-2</v>
      </c>
      <c r="J250" s="36">
        <f t="shared" si="10"/>
        <v>2.0356703709999993</v>
      </c>
      <c r="K250" s="36">
        <f>IFERROR(IF(G250&gt;1, Abstract!$C$10+(Abstract!$D$10*D250),0),-8888)</f>
        <v>1.009525E-2</v>
      </c>
      <c r="L250" s="36">
        <f>IF(D250&gt;Abstract!$E$10,K250,0)</f>
        <v>1.009525E-2</v>
      </c>
      <c r="M250" s="54">
        <f>IF(A250&lt;=Fenologia_Olea_europaea!$F$3,L250,SUM(L250,M249))</f>
        <v>0.98389724999999972</v>
      </c>
      <c r="N250">
        <f t="shared" si="11"/>
        <v>246</v>
      </c>
    </row>
    <row r="251" spans="1:14" x14ac:dyDescent="0.3">
      <c r="A251" s="44">
        <f>Fenologia_Olea_europaea!A249</f>
        <v>44078</v>
      </c>
      <c r="B251" s="2">
        <v>31.63</v>
      </c>
      <c r="C251" s="2">
        <v>16.899999999999999</v>
      </c>
      <c r="D251" s="38">
        <f>IF(Fenologia_Olea_europaea!B249="",0,Fenologia_Olea_europaea!B249)</f>
        <v>24.265000000000001</v>
      </c>
      <c r="E251" s="50">
        <f xml:space="preserve"> IFERROR(Abstract!$C$8+ (Abstract!$D$8 * D251),-8888)</f>
        <v>5.3127500000000001E-2</v>
      </c>
      <c r="F251" s="50">
        <f>IF(D251&gt;Abstract!$E$8,E251,0)</f>
        <v>5.3127500000000001E-2</v>
      </c>
      <c r="G251" s="50">
        <f t="shared" si="9"/>
        <v>7.0122510000000036</v>
      </c>
      <c r="H251" s="50">
        <f>IFERROR(Abstract!$C$9+(Abstract!$D$9*D251),-8888)</f>
        <v>1.4403905000000002E-2</v>
      </c>
      <c r="I251" s="50">
        <f>IF(D251&gt;Abstract!$E$9,H251,0)</f>
        <v>1.4403905000000002E-2</v>
      </c>
      <c r="J251" s="36">
        <f t="shared" si="10"/>
        <v>2.0500742759999993</v>
      </c>
      <c r="K251" s="36">
        <f>IFERROR(IF(G251&gt;1, Abstract!$C$10+(Abstract!$D$10*D251),0),-8888)</f>
        <v>9.5018499999999992E-3</v>
      </c>
      <c r="L251" s="36">
        <f>IF(D251&gt;Abstract!$E$10,K251,0)</f>
        <v>9.5018499999999992E-3</v>
      </c>
      <c r="M251" s="54">
        <f>IF(A251&lt;=Fenologia_Olea_europaea!$F$3,L251,SUM(L251,M250))</f>
        <v>0.99339909999999976</v>
      </c>
      <c r="N251">
        <f t="shared" si="11"/>
        <v>247</v>
      </c>
    </row>
    <row r="252" spans="1:14" x14ac:dyDescent="0.3">
      <c r="A252" s="44">
        <f>Fenologia_Olea_europaea!A250</f>
        <v>44079</v>
      </c>
      <c r="B252" s="2">
        <v>30.84</v>
      </c>
      <c r="C252" s="2">
        <v>16.010000000000002</v>
      </c>
      <c r="D252" s="38">
        <f>IF(Fenologia_Olea_europaea!B250="",0,Fenologia_Olea_europaea!B250)</f>
        <v>23.425000000000001</v>
      </c>
      <c r="E252" s="50">
        <f xml:space="preserve"> IFERROR(Abstract!$C$8+ (Abstract!$D$8 * D252),-8888)</f>
        <v>5.0187500000000003E-2</v>
      </c>
      <c r="F252" s="50">
        <f>IF(D252&gt;Abstract!$E$8,E252,0)</f>
        <v>5.0187500000000003E-2</v>
      </c>
      <c r="G252" s="50">
        <f t="shared" si="9"/>
        <v>7.0624385000000034</v>
      </c>
      <c r="H252" s="50">
        <f>IFERROR(Abstract!$C$9+(Abstract!$D$9*D252),-8888)</f>
        <v>1.3751225000000002E-2</v>
      </c>
      <c r="I252" s="50">
        <f>IF(D252&gt;Abstract!$E$9,H252,0)</f>
        <v>1.3751225000000002E-2</v>
      </c>
      <c r="J252" s="36">
        <f t="shared" si="10"/>
        <v>2.0638255009999993</v>
      </c>
      <c r="K252" s="36">
        <f>IFERROR(IF(G252&gt;1, Abstract!$C$10+(Abstract!$D$10*D252),0),-8888)</f>
        <v>8.4182499999999987E-3</v>
      </c>
      <c r="L252" s="36">
        <f>IF(D252&gt;Abstract!$E$10,K252,0)</f>
        <v>8.4182499999999987E-3</v>
      </c>
      <c r="M252" s="54">
        <f>IF(A252&lt;=Fenologia_Olea_europaea!$F$3,L252,SUM(L252,M251))</f>
        <v>1.0018173499999998</v>
      </c>
      <c r="N252">
        <f t="shared" si="11"/>
        <v>248</v>
      </c>
    </row>
    <row r="253" spans="1:14" x14ac:dyDescent="0.3">
      <c r="A253" s="44">
        <f>Fenologia_Olea_europaea!A251</f>
        <v>44080</v>
      </c>
      <c r="B253" s="2">
        <v>32.82</v>
      </c>
      <c r="C253" s="2">
        <v>14.56</v>
      </c>
      <c r="D253" s="38">
        <f>IF(Fenologia_Olea_europaea!B251="",0,Fenologia_Olea_europaea!B251)</f>
        <v>23.69</v>
      </c>
      <c r="E253" s="50">
        <f xml:space="preserve"> IFERROR(Abstract!$C$8+ (Abstract!$D$8 * D253),-8888)</f>
        <v>5.1115000000000001E-2</v>
      </c>
      <c r="F253" s="50">
        <f>IF(D253&gt;Abstract!$E$8,E253,0)</f>
        <v>5.1115000000000001E-2</v>
      </c>
      <c r="G253" s="50">
        <f t="shared" si="9"/>
        <v>7.1135535000000036</v>
      </c>
      <c r="H253" s="50">
        <f>IFERROR(Abstract!$C$9+(Abstract!$D$9*D253),-8888)</f>
        <v>1.3957130000000002E-2</v>
      </c>
      <c r="I253" s="50">
        <f>IF(D253&gt;Abstract!$E$9,H253,0)</f>
        <v>1.3957130000000002E-2</v>
      </c>
      <c r="J253" s="36">
        <f t="shared" si="10"/>
        <v>2.0777826309999994</v>
      </c>
      <c r="K253" s="36">
        <f>IFERROR(IF(G253&gt;1, Abstract!$C$10+(Abstract!$D$10*D253),0),-8888)</f>
        <v>8.7600999999999998E-3</v>
      </c>
      <c r="L253" s="36">
        <f>IF(D253&gt;Abstract!$E$10,K253,0)</f>
        <v>8.7600999999999998E-3</v>
      </c>
      <c r="M253" s="54">
        <f>IF(A253&lt;=Fenologia_Olea_europaea!$F$3,L253,SUM(L253,M252))</f>
        <v>1.0105774499999998</v>
      </c>
      <c r="N253">
        <f t="shared" si="11"/>
        <v>249</v>
      </c>
    </row>
    <row r="254" spans="1:14" x14ac:dyDescent="0.3">
      <c r="A254" s="44">
        <f>Fenologia_Olea_europaea!A252</f>
        <v>44081</v>
      </c>
      <c r="B254" s="2">
        <v>34.630000000000003</v>
      </c>
      <c r="C254" s="2">
        <v>16.84</v>
      </c>
      <c r="D254" s="38">
        <f>IF(Fenologia_Olea_europaea!B252="",0,Fenologia_Olea_europaea!B252)</f>
        <v>25.734999999999999</v>
      </c>
      <c r="E254" s="50">
        <f xml:space="preserve"> IFERROR(Abstract!$C$8+ (Abstract!$D$8 * D254),-8888)</f>
        <v>5.8272499999999998E-2</v>
      </c>
      <c r="F254" s="50">
        <f>IF(D254&gt;Abstract!$E$8,E254,0)</f>
        <v>5.8272499999999998E-2</v>
      </c>
      <c r="G254" s="50">
        <f t="shared" si="9"/>
        <v>7.1718260000000038</v>
      </c>
      <c r="H254" s="50">
        <f>IFERROR(Abstract!$C$9+(Abstract!$D$9*D254),-8888)</f>
        <v>1.5546094999999999E-2</v>
      </c>
      <c r="I254" s="50">
        <f>IF(D254&gt;Abstract!$E$9,H254,0)</f>
        <v>1.5546094999999999E-2</v>
      </c>
      <c r="J254" s="36">
        <f t="shared" si="10"/>
        <v>2.0933287259999993</v>
      </c>
      <c r="K254" s="36">
        <f>IFERROR(IF(G254&gt;1, Abstract!$C$10+(Abstract!$D$10*D254),0),-8888)</f>
        <v>1.1398149999999996E-2</v>
      </c>
      <c r="L254" s="36">
        <f>IF(D254&gt;Abstract!$E$10,K254,0)</f>
        <v>1.1398149999999996E-2</v>
      </c>
      <c r="M254" s="54">
        <f>IF(A254&lt;=Fenologia_Olea_europaea!$F$3,L254,SUM(L254,M253))</f>
        <v>1.0219755999999998</v>
      </c>
      <c r="N254">
        <f t="shared" si="11"/>
        <v>250</v>
      </c>
    </row>
    <row r="255" spans="1:14" x14ac:dyDescent="0.3">
      <c r="A255" s="44">
        <f>Fenologia_Olea_europaea!A253</f>
        <v>44082</v>
      </c>
      <c r="B255" s="2">
        <v>29.58</v>
      </c>
      <c r="C255" s="2">
        <v>18.64</v>
      </c>
      <c r="D255" s="38">
        <f>IF(Fenologia_Olea_europaea!B253="",0,Fenologia_Olea_europaea!B253)</f>
        <v>24.11</v>
      </c>
      <c r="E255" s="50">
        <f xml:space="preserve"> IFERROR(Abstract!$C$8+ (Abstract!$D$8 * D255),-8888)</f>
        <v>5.2585E-2</v>
      </c>
      <c r="F255" s="50">
        <f>IF(D255&gt;Abstract!$E$8,E255,0)</f>
        <v>5.2585E-2</v>
      </c>
      <c r="G255" s="50">
        <f t="shared" si="9"/>
        <v>7.2244110000000035</v>
      </c>
      <c r="H255" s="50">
        <f>IFERROR(Abstract!$C$9+(Abstract!$D$9*D255),-8888)</f>
        <v>1.428347E-2</v>
      </c>
      <c r="I255" s="50">
        <f>IF(D255&gt;Abstract!$E$9,H255,0)</f>
        <v>1.428347E-2</v>
      </c>
      <c r="J255" s="36">
        <f t="shared" si="10"/>
        <v>2.1076121959999994</v>
      </c>
      <c r="K255" s="36">
        <f>IFERROR(IF(G255&gt;1, Abstract!$C$10+(Abstract!$D$10*D255),0),-8888)</f>
        <v>9.3018999999999984E-3</v>
      </c>
      <c r="L255" s="36">
        <f>IF(D255&gt;Abstract!$E$10,K255,0)</f>
        <v>9.3018999999999984E-3</v>
      </c>
      <c r="M255" s="54">
        <f>IF(A255&lt;=Fenologia_Olea_europaea!$F$3,L255,SUM(L255,M254))</f>
        <v>1.0312774999999998</v>
      </c>
      <c r="N255">
        <f t="shared" si="11"/>
        <v>251</v>
      </c>
    </row>
    <row r="256" spans="1:14" x14ac:dyDescent="0.3">
      <c r="A256" s="44">
        <f>Fenologia_Olea_europaea!A254</f>
        <v>44083</v>
      </c>
      <c r="B256" s="2">
        <v>26.61</v>
      </c>
      <c r="C256" s="2">
        <v>18.309999999999999</v>
      </c>
      <c r="D256" s="38">
        <f>IF(Fenologia_Olea_europaea!B254="",0,Fenologia_Olea_europaea!B254)</f>
        <v>22.46</v>
      </c>
      <c r="E256" s="50">
        <f xml:space="preserve"> IFERROR(Abstract!$C$8+ (Abstract!$D$8 * D256),-8888)</f>
        <v>4.6809999999999997E-2</v>
      </c>
      <c r="F256" s="50">
        <f>IF(D256&gt;Abstract!$E$8,E256,0)</f>
        <v>4.6809999999999997E-2</v>
      </c>
      <c r="G256" s="50">
        <f t="shared" si="9"/>
        <v>7.2712210000000033</v>
      </c>
      <c r="H256" s="50">
        <f>IFERROR(Abstract!$C$9+(Abstract!$D$9*D256),-8888)</f>
        <v>1.3001420000000003E-2</v>
      </c>
      <c r="I256" s="50">
        <f>IF(D256&gt;Abstract!$E$9,H256,0)</f>
        <v>1.3001420000000003E-2</v>
      </c>
      <c r="J256" s="36">
        <f t="shared" si="10"/>
        <v>2.1206136159999995</v>
      </c>
      <c r="K256" s="36">
        <f>IFERROR(IF(G256&gt;1, Abstract!$C$10+(Abstract!$D$10*D256),0),-8888)</f>
        <v>7.1733999999999999E-3</v>
      </c>
      <c r="L256" s="36">
        <f>IF(D256&gt;Abstract!$E$10,K256,0)</f>
        <v>7.1733999999999999E-3</v>
      </c>
      <c r="M256" s="54">
        <f>IF(A256&lt;=Fenologia_Olea_europaea!$F$3,L256,SUM(L256,M255))</f>
        <v>1.0384509</v>
      </c>
      <c r="N256">
        <f t="shared" si="11"/>
        <v>252</v>
      </c>
    </row>
    <row r="257" spans="1:14" x14ac:dyDescent="0.3">
      <c r="A257" s="44">
        <f>Fenologia_Olea_europaea!A255</f>
        <v>44084</v>
      </c>
      <c r="B257" s="2">
        <v>29.52</v>
      </c>
      <c r="C257" s="2">
        <v>19.3</v>
      </c>
      <c r="D257" s="38">
        <f>IF(Fenologia_Olea_europaea!B255="",0,Fenologia_Olea_europaea!B255)</f>
        <v>24.41</v>
      </c>
      <c r="E257" s="50">
        <f xml:space="preserve"> IFERROR(Abstract!$C$8+ (Abstract!$D$8 * D257),-8888)</f>
        <v>5.3634999999999995E-2</v>
      </c>
      <c r="F257" s="50">
        <f>IF(D257&gt;Abstract!$E$8,E257,0)</f>
        <v>5.3634999999999995E-2</v>
      </c>
      <c r="G257" s="50">
        <f t="shared" si="9"/>
        <v>7.3248560000000031</v>
      </c>
      <c r="H257" s="50">
        <f>IFERROR(Abstract!$C$9+(Abstract!$D$9*D257),-8888)</f>
        <v>1.4516570000000003E-2</v>
      </c>
      <c r="I257" s="50">
        <f>IF(D257&gt;Abstract!$E$9,H257,0)</f>
        <v>1.4516570000000003E-2</v>
      </c>
      <c r="J257" s="36">
        <f t="shared" si="10"/>
        <v>2.1351301859999996</v>
      </c>
      <c r="K257" s="36">
        <f>IFERROR(IF(G257&gt;1, Abstract!$C$10+(Abstract!$D$10*D257),0),-8888)</f>
        <v>9.6889000000000003E-3</v>
      </c>
      <c r="L257" s="36">
        <f>IF(D257&gt;Abstract!$E$10,K257,0)</f>
        <v>9.6889000000000003E-3</v>
      </c>
      <c r="M257" s="54">
        <f>IF(A257&lt;=Fenologia_Olea_europaea!$F$3,L257,SUM(L257,M256))</f>
        <v>1.0481398</v>
      </c>
      <c r="N257">
        <f t="shared" si="11"/>
        <v>253</v>
      </c>
    </row>
    <row r="258" spans="1:14" x14ac:dyDescent="0.3">
      <c r="A258" s="44">
        <f>Fenologia_Olea_europaea!A256</f>
        <v>44085</v>
      </c>
      <c r="B258" s="2">
        <v>27.01</v>
      </c>
      <c r="C258" s="2">
        <v>15.52</v>
      </c>
      <c r="D258" s="38">
        <f>IF(Fenologia_Olea_europaea!B256="",0,Fenologia_Olea_europaea!B256)</f>
        <v>21.265000000000001</v>
      </c>
      <c r="E258" s="50">
        <f xml:space="preserve"> IFERROR(Abstract!$C$8+ (Abstract!$D$8 * D258),-8888)</f>
        <v>4.2627500000000006E-2</v>
      </c>
      <c r="F258" s="50">
        <f>IF(D258&gt;Abstract!$E$8,E258,0)</f>
        <v>4.2627500000000006E-2</v>
      </c>
      <c r="G258" s="50">
        <f t="shared" si="9"/>
        <v>7.3674835000000032</v>
      </c>
      <c r="H258" s="50">
        <f>IFERROR(Abstract!$C$9+(Abstract!$D$9*D258),-8888)</f>
        <v>1.2072905000000002E-2</v>
      </c>
      <c r="I258" s="50">
        <f>IF(D258&gt;Abstract!$E$9,H258,0)</f>
        <v>1.2072905000000002E-2</v>
      </c>
      <c r="J258" s="36">
        <f t="shared" si="10"/>
        <v>2.1472030909999997</v>
      </c>
      <c r="K258" s="36">
        <f>IFERROR(IF(G258&gt;1, Abstract!$C$10+(Abstract!$D$10*D258),0),-8888)</f>
        <v>5.6318499999999973E-3</v>
      </c>
      <c r="L258" s="36">
        <f>IF(D258&gt;Abstract!$E$10,K258,0)</f>
        <v>5.6318499999999973E-3</v>
      </c>
      <c r="M258" s="54">
        <f>IF(A258&lt;=Fenologia_Olea_europaea!$F$3,L258,SUM(L258,M257))</f>
        <v>1.0537716500000001</v>
      </c>
      <c r="N258">
        <f t="shared" si="11"/>
        <v>254</v>
      </c>
    </row>
    <row r="259" spans="1:14" x14ac:dyDescent="0.3">
      <c r="A259" s="44">
        <f>Fenologia_Olea_europaea!A257</f>
        <v>44086</v>
      </c>
      <c r="B259" s="2">
        <v>26.28</v>
      </c>
      <c r="C259" s="2">
        <v>13.51</v>
      </c>
      <c r="D259" s="38">
        <f>IF(Fenologia_Olea_europaea!B257="",0,Fenologia_Olea_europaea!B257)</f>
        <v>19.895</v>
      </c>
      <c r="E259" s="50">
        <f xml:space="preserve"> IFERROR(Abstract!$C$8+ (Abstract!$D$8 * D259),-8888)</f>
        <v>3.7832499999999998E-2</v>
      </c>
      <c r="F259" s="50">
        <f>IF(D259&gt;Abstract!$E$8,E259,0)</f>
        <v>3.7832499999999998E-2</v>
      </c>
      <c r="G259" s="50">
        <f t="shared" si="9"/>
        <v>7.4053160000000036</v>
      </c>
      <c r="H259" s="50">
        <f>IFERROR(Abstract!$C$9+(Abstract!$D$9*D259),-8888)</f>
        <v>1.1008415000000001E-2</v>
      </c>
      <c r="I259" s="50">
        <f>IF(D259&gt;Abstract!$E$9,H259,0)</f>
        <v>1.1008415000000001E-2</v>
      </c>
      <c r="J259" s="36">
        <f t="shared" si="10"/>
        <v>2.1582115059999998</v>
      </c>
      <c r="K259" s="36">
        <f>IFERROR(IF(G259&gt;1, Abstract!$C$10+(Abstract!$D$10*D259),0),-8888)</f>
        <v>3.8645499999999978E-3</v>
      </c>
      <c r="L259" s="36">
        <f>IF(D259&gt;Abstract!$E$10,K259,0)</f>
        <v>3.8645499999999978E-3</v>
      </c>
      <c r="M259" s="54">
        <f>IF(A259&lt;=Fenologia_Olea_europaea!$F$3,L259,SUM(L259,M258))</f>
        <v>1.0576362000000001</v>
      </c>
      <c r="N259">
        <f t="shared" si="11"/>
        <v>255</v>
      </c>
    </row>
    <row r="260" spans="1:14" x14ac:dyDescent="0.3">
      <c r="A260" s="44">
        <f>Fenologia_Olea_europaea!A258</f>
        <v>44087</v>
      </c>
      <c r="B260" s="2">
        <v>28.43</v>
      </c>
      <c r="C260" s="2">
        <v>13.25</v>
      </c>
      <c r="D260" s="38">
        <f>IF(Fenologia_Olea_europaea!B258="",0,Fenologia_Olea_europaea!B258)</f>
        <v>20.84</v>
      </c>
      <c r="E260" s="50">
        <f xml:space="preserve"> IFERROR(Abstract!$C$8+ (Abstract!$D$8 * D260),-8888)</f>
        <v>4.1140000000000003E-2</v>
      </c>
      <c r="F260" s="50">
        <f>IF(D260&gt;Abstract!$E$8,E260,0)</f>
        <v>4.1140000000000003E-2</v>
      </c>
      <c r="G260" s="50">
        <f t="shared" si="9"/>
        <v>7.446456000000004</v>
      </c>
      <c r="H260" s="50">
        <f>IFERROR(Abstract!$C$9+(Abstract!$D$9*D260),-8888)</f>
        <v>1.1742680000000002E-2</v>
      </c>
      <c r="I260" s="50">
        <f>IF(D260&gt;Abstract!$E$9,H260,0)</f>
        <v>1.1742680000000002E-2</v>
      </c>
      <c r="J260" s="36">
        <f t="shared" si="10"/>
        <v>2.1699541859999996</v>
      </c>
      <c r="K260" s="36">
        <f>IFERROR(IF(G260&gt;1, Abstract!$C$10+(Abstract!$D$10*D260),0),-8888)</f>
        <v>5.0835999999999971E-3</v>
      </c>
      <c r="L260" s="36">
        <f>IF(D260&gt;Abstract!$E$10,K260,0)</f>
        <v>5.0835999999999971E-3</v>
      </c>
      <c r="M260" s="54">
        <f>IF(A260&lt;=Fenologia_Olea_europaea!$F$3,L260,SUM(L260,M259))</f>
        <v>1.0627198000000002</v>
      </c>
      <c r="N260">
        <f t="shared" si="11"/>
        <v>256</v>
      </c>
    </row>
    <row r="261" spans="1:14" x14ac:dyDescent="0.3">
      <c r="A261" s="44">
        <f>Fenologia_Olea_europaea!A259</f>
        <v>44088</v>
      </c>
      <c r="B261" s="2">
        <v>27.8</v>
      </c>
      <c r="C261" s="2">
        <v>13.63</v>
      </c>
      <c r="D261" s="38">
        <f>IF(Fenologia_Olea_europaea!B259="",0,Fenologia_Olea_europaea!B259)</f>
        <v>20.715</v>
      </c>
      <c r="E261" s="50">
        <f xml:space="preserve"> IFERROR(Abstract!$C$8+ (Abstract!$D$8 * D261),-8888)</f>
        <v>4.0702499999999996E-2</v>
      </c>
      <c r="F261" s="50">
        <f>IF(D261&gt;Abstract!$E$8,E261,0)</f>
        <v>4.0702499999999996E-2</v>
      </c>
      <c r="G261" s="50">
        <f t="shared" si="9"/>
        <v>7.487158500000004</v>
      </c>
      <c r="H261" s="50">
        <f>IFERROR(Abstract!$C$9+(Abstract!$D$9*D261),-8888)</f>
        <v>1.1645555000000002E-2</v>
      </c>
      <c r="I261" s="50">
        <f>IF(D261&gt;Abstract!$E$9,H261,0)</f>
        <v>1.1645555000000002E-2</v>
      </c>
      <c r="J261" s="36">
        <f t="shared" si="10"/>
        <v>2.1815997409999994</v>
      </c>
      <c r="K261" s="36">
        <f>IFERROR(IF(G261&gt;1, Abstract!$C$10+(Abstract!$D$10*D261),0),-8888)</f>
        <v>4.9223499999999989E-3</v>
      </c>
      <c r="L261" s="36">
        <f>IF(D261&gt;Abstract!$E$10,K261,0)</f>
        <v>4.9223499999999989E-3</v>
      </c>
      <c r="M261" s="54">
        <f>IF(A261&lt;=Fenologia_Olea_europaea!$F$3,L261,SUM(L261,M260))</f>
        <v>1.0676421500000002</v>
      </c>
      <c r="N261">
        <f t="shared" si="11"/>
        <v>257</v>
      </c>
    </row>
    <row r="262" spans="1:14" x14ac:dyDescent="0.3">
      <c r="A262" s="44">
        <f>Fenologia_Olea_europaea!A260</f>
        <v>44089</v>
      </c>
      <c r="B262" s="2">
        <v>26.38</v>
      </c>
      <c r="C262" s="2">
        <v>15.05</v>
      </c>
      <c r="D262" s="38">
        <f>IF(Fenologia_Olea_europaea!B260="",0,Fenologia_Olea_europaea!B260)</f>
        <v>20.715</v>
      </c>
      <c r="E262" s="50">
        <f xml:space="preserve"> IFERROR(Abstract!$C$8+ (Abstract!$D$8 * D262),-8888)</f>
        <v>4.0702499999999996E-2</v>
      </c>
      <c r="F262" s="50">
        <f>IF(D262&gt;Abstract!$E$8,E262,0)</f>
        <v>4.0702499999999996E-2</v>
      </c>
      <c r="G262" s="50">
        <f t="shared" si="9"/>
        <v>7.5278610000000041</v>
      </c>
      <c r="H262" s="50">
        <f>IFERROR(Abstract!$C$9+(Abstract!$D$9*D262),-8888)</f>
        <v>1.1645555000000002E-2</v>
      </c>
      <c r="I262" s="50">
        <f>IF(D262&gt;Abstract!$E$9,H262,0)</f>
        <v>1.1645555000000002E-2</v>
      </c>
      <c r="J262" s="36">
        <f t="shared" si="10"/>
        <v>2.1932452959999993</v>
      </c>
      <c r="K262" s="36">
        <f>IFERROR(IF(G262&gt;1, Abstract!$C$10+(Abstract!$D$10*D262),0),-8888)</f>
        <v>4.9223499999999989E-3</v>
      </c>
      <c r="L262" s="36">
        <f>IF(D262&gt;Abstract!$E$10,K262,0)</f>
        <v>4.9223499999999989E-3</v>
      </c>
      <c r="M262" s="54">
        <f>IF(A262&lt;=Fenologia_Olea_europaea!$F$3,L262,SUM(L262,M261))</f>
        <v>1.0725645000000001</v>
      </c>
      <c r="N262">
        <f t="shared" si="11"/>
        <v>258</v>
      </c>
    </row>
    <row r="263" spans="1:14" x14ac:dyDescent="0.3">
      <c r="A263" s="44">
        <f>Fenologia_Olea_europaea!A261</f>
        <v>44090</v>
      </c>
      <c r="B263" s="2">
        <v>25.89</v>
      </c>
      <c r="C263" s="2">
        <v>16.739999999999998</v>
      </c>
      <c r="D263" s="38">
        <f>IF(Fenologia_Olea_europaea!B261="",0,Fenologia_Olea_europaea!B261)</f>
        <v>21.314999999999998</v>
      </c>
      <c r="E263" s="50">
        <f xml:space="preserve"> IFERROR(Abstract!$C$8+ (Abstract!$D$8 * D263),-8888)</f>
        <v>4.2802499999999986E-2</v>
      </c>
      <c r="F263" s="50">
        <f>IF(D263&gt;Abstract!$E$8,E263,0)</f>
        <v>4.2802499999999986E-2</v>
      </c>
      <c r="G263" s="50">
        <f t="shared" ref="G263:G326" si="12">IF(A263&lt;=$E$2,F263,SUM(F263,G262))</f>
        <v>7.5706635000000038</v>
      </c>
      <c r="H263" s="50">
        <f>IFERROR(Abstract!$C$9+(Abstract!$D$9*D263),-8888)</f>
        <v>1.2111754999999998E-2</v>
      </c>
      <c r="I263" s="50">
        <f>IF(D263&gt;Abstract!$E$9,H263,0)</f>
        <v>1.2111754999999998E-2</v>
      </c>
      <c r="J263" s="36">
        <f t="shared" ref="J263:J326" si="13">IF(A263&lt;=$E$2,I263,SUM(I263,J262))</f>
        <v>2.2053570509999991</v>
      </c>
      <c r="K263" s="36">
        <f>IFERROR(IF(G263&gt;1, Abstract!$C$10+(Abstract!$D$10*D263),0),-8888)</f>
        <v>5.6963499999999959E-3</v>
      </c>
      <c r="L263" s="36">
        <f>IF(D263&gt;Abstract!$E$10,K263,0)</f>
        <v>5.6963499999999959E-3</v>
      </c>
      <c r="M263" s="54">
        <f>IF(A263&lt;=Fenologia_Olea_europaea!$F$3,L263,SUM(L263,M262))</f>
        <v>1.0782608500000002</v>
      </c>
      <c r="N263">
        <f t="shared" ref="N263:N326" si="14">N262+1</f>
        <v>259</v>
      </c>
    </row>
    <row r="264" spans="1:14" x14ac:dyDescent="0.3">
      <c r="A264" s="44">
        <f>Fenologia_Olea_europaea!A262</f>
        <v>44091</v>
      </c>
      <c r="B264" s="2">
        <v>27.5</v>
      </c>
      <c r="C264" s="2">
        <v>13.28</v>
      </c>
      <c r="D264" s="38">
        <f>IF(Fenologia_Olea_europaea!B262="",0,Fenologia_Olea_europaea!B262)</f>
        <v>20.39</v>
      </c>
      <c r="E264" s="50">
        <f xml:space="preserve"> IFERROR(Abstract!$C$8+ (Abstract!$D$8 * D264),-8888)</f>
        <v>3.9564999999999996E-2</v>
      </c>
      <c r="F264" s="50">
        <f>IF(D264&gt;Abstract!$E$8,E264,0)</f>
        <v>3.9564999999999996E-2</v>
      </c>
      <c r="G264" s="50">
        <f t="shared" si="12"/>
        <v>7.6102285000000034</v>
      </c>
      <c r="H264" s="50">
        <f>IFERROR(Abstract!$C$9+(Abstract!$D$9*D264),-8888)</f>
        <v>1.1393030000000002E-2</v>
      </c>
      <c r="I264" s="50">
        <f>IF(D264&gt;Abstract!$E$9,H264,0)</f>
        <v>1.1393030000000002E-2</v>
      </c>
      <c r="J264" s="36">
        <f t="shared" si="13"/>
        <v>2.2167500809999989</v>
      </c>
      <c r="K264" s="36">
        <f>IFERROR(IF(G264&gt;1, Abstract!$C$10+(Abstract!$D$10*D264),0),-8888)</f>
        <v>4.5030999999999995E-3</v>
      </c>
      <c r="L264" s="36">
        <f>IF(D264&gt;Abstract!$E$10,K264,0)</f>
        <v>4.5030999999999995E-3</v>
      </c>
      <c r="M264" s="54">
        <f>IF(A264&lt;=Fenologia_Olea_europaea!$F$3,L264,SUM(L264,M263))</f>
        <v>1.0827639500000001</v>
      </c>
      <c r="N264">
        <f t="shared" si="14"/>
        <v>260</v>
      </c>
    </row>
    <row r="265" spans="1:14" x14ac:dyDescent="0.3">
      <c r="A265" s="44">
        <f>Fenologia_Olea_europaea!A263</f>
        <v>44092</v>
      </c>
      <c r="B265" s="2">
        <v>27.21</v>
      </c>
      <c r="C265" s="2">
        <v>19.27</v>
      </c>
      <c r="D265" s="38">
        <f>IF(Fenologia_Olea_europaea!B263="",0,Fenologia_Olea_europaea!B263)</f>
        <v>23.240000000000002</v>
      </c>
      <c r="E265" s="50">
        <f xml:space="preserve"> IFERROR(Abstract!$C$8+ (Abstract!$D$8 * D265),-8888)</f>
        <v>4.9540000000000008E-2</v>
      </c>
      <c r="F265" s="50">
        <f>IF(D265&gt;Abstract!$E$8,E265,0)</f>
        <v>4.9540000000000008E-2</v>
      </c>
      <c r="G265" s="50">
        <f t="shared" si="12"/>
        <v>7.6597685000000038</v>
      </c>
      <c r="H265" s="50">
        <f>IFERROR(Abstract!$C$9+(Abstract!$D$9*D265),-8888)</f>
        <v>1.3607480000000002E-2</v>
      </c>
      <c r="I265" s="50">
        <f>IF(D265&gt;Abstract!$E$9,H265,0)</f>
        <v>1.3607480000000002E-2</v>
      </c>
      <c r="J265" s="36">
        <f t="shared" si="13"/>
        <v>2.230357560999999</v>
      </c>
      <c r="K265" s="36">
        <f>IFERROR(IF(G265&gt;1, Abstract!$C$10+(Abstract!$D$10*D265),0),-8888)</f>
        <v>8.1796000000000021E-3</v>
      </c>
      <c r="L265" s="36">
        <f>IF(D265&gt;Abstract!$E$10,K265,0)</f>
        <v>8.1796000000000021E-3</v>
      </c>
      <c r="M265" s="54">
        <f>IF(A265&lt;=Fenologia_Olea_europaea!$F$3,L265,SUM(L265,M264))</f>
        <v>1.0909435500000002</v>
      </c>
      <c r="N265">
        <f t="shared" si="14"/>
        <v>261</v>
      </c>
    </row>
    <row r="266" spans="1:14" x14ac:dyDescent="0.3">
      <c r="A266" s="44">
        <f>Fenologia_Olea_europaea!A264</f>
        <v>44093</v>
      </c>
      <c r="B266" s="2">
        <v>23.45</v>
      </c>
      <c r="C266" s="2">
        <v>14</v>
      </c>
      <c r="D266" s="38">
        <f>IF(Fenologia_Olea_europaea!B264="",0,Fenologia_Olea_europaea!B264)</f>
        <v>18.725000000000001</v>
      </c>
      <c r="E266" s="50">
        <f xml:space="preserve"> IFERROR(Abstract!$C$8+ (Abstract!$D$8 * D266),-8888)</f>
        <v>3.3737500000000011E-2</v>
      </c>
      <c r="F266" s="50">
        <f>IF(D266&gt;Abstract!$E$8,E266,0)</f>
        <v>3.3737500000000011E-2</v>
      </c>
      <c r="G266" s="50">
        <f t="shared" si="12"/>
        <v>7.6935060000000037</v>
      </c>
      <c r="H266" s="50">
        <f>IFERROR(Abstract!$C$9+(Abstract!$D$9*D266),-8888)</f>
        <v>1.0099325000000003E-2</v>
      </c>
      <c r="I266" s="50">
        <f>IF(D266&gt;Abstract!$E$9,H266,0)</f>
        <v>1.0099325000000003E-2</v>
      </c>
      <c r="J266" s="36">
        <f t="shared" si="13"/>
        <v>2.2404568859999991</v>
      </c>
      <c r="K266" s="36">
        <f>IFERROR(IF(G266&gt;1, Abstract!$C$10+(Abstract!$D$10*D266),0),-8888)</f>
        <v>2.3552499999999997E-3</v>
      </c>
      <c r="L266" s="36">
        <f>IF(D266&gt;Abstract!$E$10,K266,0)</f>
        <v>2.3552499999999997E-3</v>
      </c>
      <c r="M266" s="54">
        <f>IF(A266&lt;=Fenologia_Olea_europaea!$F$3,L266,SUM(L266,M265))</f>
        <v>1.0932988000000001</v>
      </c>
      <c r="N266">
        <f t="shared" si="14"/>
        <v>262</v>
      </c>
    </row>
    <row r="267" spans="1:14" x14ac:dyDescent="0.3">
      <c r="A267" s="44">
        <f>Fenologia_Olea_europaea!A265</f>
        <v>44094</v>
      </c>
      <c r="B267" s="2">
        <v>27.01</v>
      </c>
      <c r="C267" s="2">
        <v>10.6</v>
      </c>
      <c r="D267" s="38">
        <f>IF(Fenologia_Olea_europaea!B265="",0,Fenologia_Olea_europaea!B265)</f>
        <v>18.805</v>
      </c>
      <c r="E267" s="50">
        <f xml:space="preserve"> IFERROR(Abstract!$C$8+ (Abstract!$D$8 * D267),-8888)</f>
        <v>3.4017499999999999E-2</v>
      </c>
      <c r="F267" s="50">
        <f>IF(D267&gt;Abstract!$E$8,E267,0)</f>
        <v>3.4017499999999999E-2</v>
      </c>
      <c r="G267" s="50">
        <f t="shared" si="12"/>
        <v>7.7275235000000038</v>
      </c>
      <c r="H267" s="50">
        <f>IFERROR(Abstract!$C$9+(Abstract!$D$9*D267),-8888)</f>
        <v>1.0161485000000001E-2</v>
      </c>
      <c r="I267" s="50">
        <f>IF(D267&gt;Abstract!$E$9,H267,0)</f>
        <v>1.0161485000000001E-2</v>
      </c>
      <c r="J267" s="36">
        <f t="shared" si="13"/>
        <v>2.250618370999999</v>
      </c>
      <c r="K267" s="36">
        <f>IFERROR(IF(G267&gt;1, Abstract!$C$10+(Abstract!$D$10*D267),0),-8888)</f>
        <v>2.4584499999999974E-3</v>
      </c>
      <c r="L267" s="36">
        <f>IF(D267&gt;Abstract!$E$10,K267,0)</f>
        <v>2.4584499999999974E-3</v>
      </c>
      <c r="M267" s="54">
        <f>IF(A267&lt;=Fenologia_Olea_europaea!$F$3,L267,SUM(L267,M266))</f>
        <v>1.0957572500000001</v>
      </c>
      <c r="N267">
        <f t="shared" si="14"/>
        <v>263</v>
      </c>
    </row>
    <row r="268" spans="1:14" x14ac:dyDescent="0.3">
      <c r="A268" s="44">
        <f>Fenologia_Olea_europaea!A266</f>
        <v>44095</v>
      </c>
      <c r="B268" s="2">
        <v>23.46</v>
      </c>
      <c r="C268" s="2">
        <v>15.09</v>
      </c>
      <c r="D268" s="38">
        <f>IF(Fenologia_Olea_europaea!B266="",0,Fenologia_Olea_europaea!B266)</f>
        <v>19.274999999999999</v>
      </c>
      <c r="E268" s="50">
        <f xml:space="preserve"> IFERROR(Abstract!$C$8+ (Abstract!$D$8 * D268),-8888)</f>
        <v>3.5662499999999993E-2</v>
      </c>
      <c r="F268" s="50">
        <f>IF(D268&gt;Abstract!$E$8,E268,0)</f>
        <v>3.5662499999999993E-2</v>
      </c>
      <c r="G268" s="50">
        <f t="shared" si="12"/>
        <v>7.7631860000000037</v>
      </c>
      <c r="H268" s="50">
        <f>IFERROR(Abstract!$C$9+(Abstract!$D$9*D268),-8888)</f>
        <v>1.0526674999999999E-2</v>
      </c>
      <c r="I268" s="50">
        <f>IF(D268&gt;Abstract!$E$9,H268,0)</f>
        <v>1.0526674999999999E-2</v>
      </c>
      <c r="J268" s="36">
        <f t="shared" si="13"/>
        <v>2.2611450459999989</v>
      </c>
      <c r="K268" s="36">
        <f>IFERROR(IF(G268&gt;1, Abstract!$C$10+(Abstract!$D$10*D268),0),-8888)</f>
        <v>3.064749999999998E-3</v>
      </c>
      <c r="L268" s="36">
        <f>IF(D268&gt;Abstract!$E$10,K268,0)</f>
        <v>3.064749999999998E-3</v>
      </c>
      <c r="M268" s="54">
        <f>IF(A268&lt;=Fenologia_Olea_europaea!$F$3,L268,SUM(L268,M267))</f>
        <v>1.0988220000000002</v>
      </c>
      <c r="N268">
        <f t="shared" si="14"/>
        <v>264</v>
      </c>
    </row>
    <row r="269" spans="1:14" x14ac:dyDescent="0.3">
      <c r="A269" s="44">
        <f>Fenologia_Olea_europaea!A267</f>
        <v>44096</v>
      </c>
      <c r="B269" s="2">
        <v>23.72</v>
      </c>
      <c r="C269" s="2">
        <v>14.66</v>
      </c>
      <c r="D269" s="38">
        <f>IF(Fenologia_Olea_europaea!B267="",0,Fenologia_Olea_europaea!B267)</f>
        <v>19.189999999999998</v>
      </c>
      <c r="E269" s="50">
        <f xml:space="preserve"> IFERROR(Abstract!$C$8+ (Abstract!$D$8 * D269),-8888)</f>
        <v>3.5364999999999987E-2</v>
      </c>
      <c r="F269" s="50">
        <f>IF(D269&gt;Abstract!$E$8,E269,0)</f>
        <v>3.5364999999999987E-2</v>
      </c>
      <c r="G269" s="50">
        <f t="shared" si="12"/>
        <v>7.7985510000000033</v>
      </c>
      <c r="H269" s="50">
        <f>IFERROR(Abstract!$C$9+(Abstract!$D$9*D269),-8888)</f>
        <v>1.0460629999999999E-2</v>
      </c>
      <c r="I269" s="50">
        <f>IF(D269&gt;Abstract!$E$9,H269,0)</f>
        <v>1.0460629999999999E-2</v>
      </c>
      <c r="J269" s="36">
        <f t="shared" si="13"/>
        <v>2.2716056759999987</v>
      </c>
      <c r="K269" s="36">
        <f>IFERROR(IF(G269&gt;1, Abstract!$C$10+(Abstract!$D$10*D269),0),-8888)</f>
        <v>2.9550999999999952E-3</v>
      </c>
      <c r="L269" s="36">
        <f>IF(D269&gt;Abstract!$E$10,K269,0)</f>
        <v>2.9550999999999952E-3</v>
      </c>
      <c r="M269" s="54">
        <f>IF(A269&lt;=Fenologia_Olea_europaea!$F$3,L269,SUM(L269,M268))</f>
        <v>1.1017771000000003</v>
      </c>
      <c r="N269">
        <f t="shared" si="14"/>
        <v>265</v>
      </c>
    </row>
    <row r="270" spans="1:14" x14ac:dyDescent="0.3">
      <c r="A270" s="44">
        <f>Fenologia_Olea_europaea!A268</f>
        <v>44097</v>
      </c>
      <c r="B270" s="2">
        <v>30.61</v>
      </c>
      <c r="C270" s="2">
        <v>11.86</v>
      </c>
      <c r="D270" s="38">
        <f>IF(Fenologia_Olea_europaea!B268="",0,Fenologia_Olea_europaea!B268)</f>
        <v>21.234999999999999</v>
      </c>
      <c r="E270" s="50">
        <f xml:space="preserve"> IFERROR(Abstract!$C$8+ (Abstract!$D$8 * D270),-8888)</f>
        <v>4.2522499999999998E-2</v>
      </c>
      <c r="F270" s="50">
        <f>IF(D270&gt;Abstract!$E$8,E270,0)</f>
        <v>4.2522499999999998E-2</v>
      </c>
      <c r="G270" s="50">
        <f t="shared" si="12"/>
        <v>7.8410735000000029</v>
      </c>
      <c r="H270" s="50">
        <f>IFERROR(Abstract!$C$9+(Abstract!$D$9*D270),-8888)</f>
        <v>1.2049595E-2</v>
      </c>
      <c r="I270" s="50">
        <f>IF(D270&gt;Abstract!$E$9,H270,0)</f>
        <v>1.2049595E-2</v>
      </c>
      <c r="J270" s="36">
        <f t="shared" si="13"/>
        <v>2.2836552709999989</v>
      </c>
      <c r="K270" s="36">
        <f>IFERROR(IF(G270&gt;1, Abstract!$C$10+(Abstract!$D$10*D270),0),-8888)</f>
        <v>5.5931499999999981E-3</v>
      </c>
      <c r="L270" s="36">
        <f>IF(D270&gt;Abstract!$E$10,K270,0)</f>
        <v>5.5931499999999981E-3</v>
      </c>
      <c r="M270" s="54">
        <f>IF(A270&lt;=Fenologia_Olea_europaea!$F$3,L270,SUM(L270,M269))</f>
        <v>1.1073702500000002</v>
      </c>
      <c r="N270">
        <f t="shared" si="14"/>
        <v>266</v>
      </c>
    </row>
    <row r="271" spans="1:14" x14ac:dyDescent="0.3">
      <c r="A271" s="44">
        <f>Fenologia_Olea_europaea!A269</f>
        <v>44098</v>
      </c>
      <c r="B271" s="2">
        <v>29.19</v>
      </c>
      <c r="C271" s="2">
        <v>14.43</v>
      </c>
      <c r="D271" s="38">
        <f>IF(Fenologia_Olea_europaea!B269="",0,Fenologia_Olea_europaea!B269)</f>
        <v>21.810000000000002</v>
      </c>
      <c r="E271" s="50">
        <f xml:space="preserve"> IFERROR(Abstract!$C$8+ (Abstract!$D$8 * D271),-8888)</f>
        <v>4.4535000000000012E-2</v>
      </c>
      <c r="F271" s="50">
        <f>IF(D271&gt;Abstract!$E$8,E271,0)</f>
        <v>4.4535000000000012E-2</v>
      </c>
      <c r="G271" s="50">
        <f t="shared" si="12"/>
        <v>7.8856085000000027</v>
      </c>
      <c r="H271" s="50">
        <f>IFERROR(Abstract!$C$9+(Abstract!$D$9*D271),-8888)</f>
        <v>1.2496370000000003E-2</v>
      </c>
      <c r="I271" s="50">
        <f>IF(D271&gt;Abstract!$E$9,H271,0)</f>
        <v>1.2496370000000003E-2</v>
      </c>
      <c r="J271" s="36">
        <f t="shared" si="13"/>
        <v>2.2961516409999989</v>
      </c>
      <c r="K271" s="36">
        <f>IFERROR(IF(G271&gt;1, Abstract!$C$10+(Abstract!$D$10*D271),0),-8888)</f>
        <v>6.3349000000000009E-3</v>
      </c>
      <c r="L271" s="36">
        <f>IF(D271&gt;Abstract!$E$10,K271,0)</f>
        <v>6.3349000000000009E-3</v>
      </c>
      <c r="M271" s="54">
        <f>IF(A271&lt;=Fenologia_Olea_europaea!$F$3,L271,SUM(L271,M270))</f>
        <v>1.1137051500000001</v>
      </c>
      <c r="N271">
        <f t="shared" si="14"/>
        <v>267</v>
      </c>
    </row>
    <row r="272" spans="1:14" x14ac:dyDescent="0.3">
      <c r="A272" s="44">
        <f>Fenologia_Olea_europaea!A270</f>
        <v>44099</v>
      </c>
      <c r="B272" s="2">
        <v>29.19</v>
      </c>
      <c r="C272" s="2">
        <v>13.9</v>
      </c>
      <c r="D272" s="38">
        <f>IF(Fenologia_Olea_europaea!B270="",0,Fenologia_Olea_europaea!B270)</f>
        <v>21.545000000000002</v>
      </c>
      <c r="E272" s="50">
        <f xml:space="preserve"> IFERROR(Abstract!$C$8+ (Abstract!$D$8 * D272),-8888)</f>
        <v>4.36075E-2</v>
      </c>
      <c r="F272" s="50">
        <f>IF(D272&gt;Abstract!$E$8,E272,0)</f>
        <v>4.36075E-2</v>
      </c>
      <c r="G272" s="50">
        <f t="shared" si="12"/>
        <v>7.9292160000000029</v>
      </c>
      <c r="H272" s="50">
        <f>IFERROR(Abstract!$C$9+(Abstract!$D$9*D272),-8888)</f>
        <v>1.2290465000000004E-2</v>
      </c>
      <c r="I272" s="50">
        <f>IF(D272&gt;Abstract!$E$9,H272,0)</f>
        <v>1.2290465000000004E-2</v>
      </c>
      <c r="J272" s="36">
        <f t="shared" si="13"/>
        <v>2.3084421059999989</v>
      </c>
      <c r="K272" s="36">
        <f>IFERROR(IF(G272&gt;1, Abstract!$C$10+(Abstract!$D$10*D272),0),-8888)</f>
        <v>5.9930499999999998E-3</v>
      </c>
      <c r="L272" s="36">
        <f>IF(D272&gt;Abstract!$E$10,K272,0)</f>
        <v>5.9930499999999998E-3</v>
      </c>
      <c r="M272" s="54">
        <f>IF(A272&lt;=Fenologia_Olea_europaea!$F$3,L272,SUM(L272,M271))</f>
        <v>1.1196982000000002</v>
      </c>
      <c r="N272">
        <f t="shared" si="14"/>
        <v>268</v>
      </c>
    </row>
    <row r="273" spans="1:14" x14ac:dyDescent="0.3">
      <c r="A273" s="44">
        <f>Fenologia_Olea_europaea!A271</f>
        <v>44100</v>
      </c>
      <c r="B273" s="2">
        <v>30.08</v>
      </c>
      <c r="C273" s="2">
        <v>14</v>
      </c>
      <c r="D273" s="38">
        <f>IF(Fenologia_Olea_europaea!B271="",0,Fenologia_Olea_europaea!B271)</f>
        <v>22.04</v>
      </c>
      <c r="E273" s="50">
        <f xml:space="preserve"> IFERROR(Abstract!$C$8+ (Abstract!$D$8 * D273),-8888)</f>
        <v>4.5339999999999998E-2</v>
      </c>
      <c r="F273" s="50">
        <f>IF(D273&gt;Abstract!$E$8,E273,0)</f>
        <v>4.5339999999999998E-2</v>
      </c>
      <c r="G273" s="50">
        <f t="shared" si="12"/>
        <v>7.9745560000000033</v>
      </c>
      <c r="H273" s="50">
        <f>IFERROR(Abstract!$C$9+(Abstract!$D$9*D273),-8888)</f>
        <v>1.2675080000000002E-2</v>
      </c>
      <c r="I273" s="50">
        <f>IF(D273&gt;Abstract!$E$9,H273,0)</f>
        <v>1.2675080000000002E-2</v>
      </c>
      <c r="J273" s="36">
        <f t="shared" si="13"/>
        <v>2.3211171859999991</v>
      </c>
      <c r="K273" s="36">
        <f>IFERROR(IF(G273&gt;1, Abstract!$C$10+(Abstract!$D$10*D273),0),-8888)</f>
        <v>6.6315999999999979E-3</v>
      </c>
      <c r="L273" s="36">
        <f>IF(D273&gt;Abstract!$E$10,K273,0)</f>
        <v>6.6315999999999979E-3</v>
      </c>
      <c r="M273" s="54">
        <f>IF(A273&lt;=Fenologia_Olea_europaea!$F$3,L273,SUM(L273,M272))</f>
        <v>1.1263298000000002</v>
      </c>
      <c r="N273">
        <f t="shared" si="14"/>
        <v>269</v>
      </c>
    </row>
    <row r="274" spans="1:14" x14ac:dyDescent="0.3">
      <c r="A274" s="44">
        <f>Fenologia_Olea_europaea!A272</f>
        <v>44101</v>
      </c>
      <c r="B274" s="2">
        <v>29.29</v>
      </c>
      <c r="C274" s="2">
        <v>14.99</v>
      </c>
      <c r="D274" s="38">
        <f>IF(Fenologia_Olea_europaea!B272="",0,Fenologia_Olea_europaea!B272)</f>
        <v>22.14</v>
      </c>
      <c r="E274" s="50">
        <f xml:space="preserve"> IFERROR(Abstract!$C$8+ (Abstract!$D$8 * D274),-8888)</f>
        <v>4.5690000000000001E-2</v>
      </c>
      <c r="F274" s="50">
        <f>IF(D274&gt;Abstract!$E$8,E274,0)</f>
        <v>4.5690000000000001E-2</v>
      </c>
      <c r="G274" s="50">
        <f t="shared" si="12"/>
        <v>8.0202460000000038</v>
      </c>
      <c r="H274" s="50">
        <f>IFERROR(Abstract!$C$9+(Abstract!$D$9*D274),-8888)</f>
        <v>1.2752780000000002E-2</v>
      </c>
      <c r="I274" s="50">
        <f>IF(D274&gt;Abstract!$E$9,H274,0)</f>
        <v>1.2752780000000002E-2</v>
      </c>
      <c r="J274" s="36">
        <f t="shared" si="13"/>
        <v>2.3338699659999991</v>
      </c>
      <c r="K274" s="36">
        <f>IFERROR(IF(G274&gt;1, Abstract!$C$10+(Abstract!$D$10*D274),0),-8888)</f>
        <v>6.7605999999999986E-3</v>
      </c>
      <c r="L274" s="36">
        <f>IF(D274&gt;Abstract!$E$10,K274,0)</f>
        <v>6.7605999999999986E-3</v>
      </c>
      <c r="M274" s="54">
        <f>IF(A274&lt;=Fenologia_Olea_europaea!$F$3,L274,SUM(L274,M273))</f>
        <v>1.1330904000000002</v>
      </c>
      <c r="N274">
        <f t="shared" si="14"/>
        <v>270</v>
      </c>
    </row>
    <row r="275" spans="1:14" x14ac:dyDescent="0.3">
      <c r="A275" s="44">
        <f>Fenologia_Olea_europaea!A273</f>
        <v>44102</v>
      </c>
      <c r="B275" s="2">
        <v>29.98</v>
      </c>
      <c r="C275" s="2">
        <v>13.83</v>
      </c>
      <c r="D275" s="38">
        <f>IF(Fenologia_Olea_europaea!B273="",0,Fenologia_Olea_europaea!B273)</f>
        <v>21.905000000000001</v>
      </c>
      <c r="E275" s="50">
        <f xml:space="preserve"> IFERROR(Abstract!$C$8+ (Abstract!$D$8 * D275),-8888)</f>
        <v>4.4867499999999998E-2</v>
      </c>
      <c r="F275" s="50">
        <f>IF(D275&gt;Abstract!$E$8,E275,0)</f>
        <v>4.4867499999999998E-2</v>
      </c>
      <c r="G275" s="50">
        <f t="shared" si="12"/>
        <v>8.0651135000000043</v>
      </c>
      <c r="H275" s="50">
        <f>IFERROR(Abstract!$C$9+(Abstract!$D$9*D275),-8888)</f>
        <v>1.2570185000000001E-2</v>
      </c>
      <c r="I275" s="50">
        <f>IF(D275&gt;Abstract!$E$9,H275,0)</f>
        <v>1.2570185000000001E-2</v>
      </c>
      <c r="J275" s="36">
        <f t="shared" si="13"/>
        <v>2.346440150999999</v>
      </c>
      <c r="K275" s="36">
        <f>IFERROR(IF(G275&gt;1, Abstract!$C$10+(Abstract!$D$10*D275),0),-8888)</f>
        <v>6.45745E-3</v>
      </c>
      <c r="L275" s="36">
        <f>IF(D275&gt;Abstract!$E$10,K275,0)</f>
        <v>6.45745E-3</v>
      </c>
      <c r="M275" s="54">
        <f>IF(A275&lt;=Fenologia_Olea_europaea!$F$3,L275,SUM(L275,M274))</f>
        <v>1.1395478500000003</v>
      </c>
      <c r="N275">
        <f t="shared" si="14"/>
        <v>271</v>
      </c>
    </row>
    <row r="276" spans="1:14" x14ac:dyDescent="0.3">
      <c r="A276" s="44">
        <f>Fenologia_Olea_europaea!A274</f>
        <v>44103</v>
      </c>
      <c r="B276" s="2">
        <v>26.09</v>
      </c>
      <c r="C276" s="2">
        <v>16.57</v>
      </c>
      <c r="D276" s="38">
        <f>IF(Fenologia_Olea_europaea!B274="",0,Fenologia_Olea_europaea!B274)</f>
        <v>21.33</v>
      </c>
      <c r="E276" s="50">
        <f xml:space="preserve"> IFERROR(Abstract!$C$8+ (Abstract!$D$8 * D276),-8888)</f>
        <v>4.2854999999999997E-2</v>
      </c>
      <c r="F276" s="50">
        <f>IF(D276&gt;Abstract!$E$8,E276,0)</f>
        <v>4.2854999999999997E-2</v>
      </c>
      <c r="G276" s="50">
        <f t="shared" si="12"/>
        <v>8.1079685000000037</v>
      </c>
      <c r="H276" s="50">
        <f>IFERROR(Abstract!$C$9+(Abstract!$D$9*D276),-8888)</f>
        <v>1.2123410000000001E-2</v>
      </c>
      <c r="I276" s="50">
        <f>IF(D276&gt;Abstract!$E$9,H276,0)</f>
        <v>1.2123410000000001E-2</v>
      </c>
      <c r="J276" s="36">
        <f t="shared" si="13"/>
        <v>2.3585635609999991</v>
      </c>
      <c r="K276" s="36">
        <f>IFERROR(IF(G276&gt;1, Abstract!$C$10+(Abstract!$D$10*D276),0),-8888)</f>
        <v>5.7156999999999972E-3</v>
      </c>
      <c r="L276" s="36">
        <f>IF(D276&gt;Abstract!$E$10,K276,0)</f>
        <v>5.7156999999999972E-3</v>
      </c>
      <c r="M276" s="54">
        <f>IF(A276&lt;=Fenologia_Olea_europaea!$F$3,L276,SUM(L276,M275))</f>
        <v>1.1452635500000004</v>
      </c>
      <c r="N276">
        <f t="shared" si="14"/>
        <v>272</v>
      </c>
    </row>
    <row r="277" spans="1:14" x14ac:dyDescent="0.3">
      <c r="A277" s="44">
        <f>Fenologia_Olea_europaea!A275</f>
        <v>44104</v>
      </c>
      <c r="B277" s="2">
        <v>19.3</v>
      </c>
      <c r="C277" s="2">
        <v>15.71</v>
      </c>
      <c r="D277" s="38">
        <f>IF(Fenologia_Olea_europaea!B275="",0,Fenologia_Olea_europaea!B275)</f>
        <v>17.505000000000003</v>
      </c>
      <c r="E277" s="50">
        <f xml:space="preserve"> IFERROR(Abstract!$C$8+ (Abstract!$D$8 * D277),-8888)</f>
        <v>2.9467500000000008E-2</v>
      </c>
      <c r="F277" s="50">
        <f>IF(D277&gt;Abstract!$E$8,E277,0)</f>
        <v>2.9467500000000008E-2</v>
      </c>
      <c r="G277" s="50">
        <f t="shared" si="12"/>
        <v>8.1374360000000046</v>
      </c>
      <c r="H277" s="50">
        <f>IFERROR(Abstract!$C$9+(Abstract!$D$9*D277),-8888)</f>
        <v>9.1513850000000015E-3</v>
      </c>
      <c r="I277" s="50">
        <f>IF(D277&gt;Abstract!$E$9,H277,0)</f>
        <v>9.1513850000000015E-3</v>
      </c>
      <c r="J277" s="36">
        <f t="shared" si="13"/>
        <v>2.3677149459999991</v>
      </c>
      <c r="K277" s="36">
        <f>IFERROR(IF(G277&gt;1, Abstract!$C$10+(Abstract!$D$10*D277),0),-8888)</f>
        <v>7.8145000000000298E-4</v>
      </c>
      <c r="L277" s="36">
        <f>IF(D277&gt;Abstract!$E$10,K277,0)</f>
        <v>7.8145000000000298E-4</v>
      </c>
      <c r="M277" s="54">
        <f>IF(A277&lt;=Fenologia_Olea_europaea!$F$3,L277,SUM(L277,M276))</f>
        <v>1.1460450000000004</v>
      </c>
      <c r="N277">
        <f t="shared" si="14"/>
        <v>273</v>
      </c>
    </row>
    <row r="278" spans="1:14" x14ac:dyDescent="0.3">
      <c r="A278" s="44">
        <f>Fenologia_Olea_europaea!A276</f>
        <v>44105</v>
      </c>
      <c r="B278" s="2">
        <v>21.22</v>
      </c>
      <c r="C278" s="2">
        <v>12.25</v>
      </c>
      <c r="D278" s="38">
        <f>IF(Fenologia_Olea_europaea!B276="",0,Fenologia_Olea_europaea!B276)</f>
        <v>16.734999999999999</v>
      </c>
      <c r="E278" s="50">
        <f xml:space="preserve"> IFERROR(Abstract!$C$8+ (Abstract!$D$8 * D278),-8888)</f>
        <v>2.6772499999999998E-2</v>
      </c>
      <c r="F278" s="50">
        <f>IF(D278&gt;Abstract!$E$8,E278,0)</f>
        <v>2.6772499999999998E-2</v>
      </c>
      <c r="G278" s="50">
        <f t="shared" si="12"/>
        <v>8.1642085000000044</v>
      </c>
      <c r="H278" s="50">
        <f>IFERROR(Abstract!$C$9+(Abstract!$D$9*D278),-8888)</f>
        <v>8.5530950000000001E-3</v>
      </c>
      <c r="I278" s="50">
        <f>IF(D278&gt;Abstract!$E$9,H278,0)</f>
        <v>8.5530950000000001E-3</v>
      </c>
      <c r="J278" s="36">
        <f t="shared" si="13"/>
        <v>2.376268040999999</v>
      </c>
      <c r="K278" s="36">
        <f>IFERROR(IF(G278&gt;1, Abstract!$C$10+(Abstract!$D$10*D278),0),-8888)</f>
        <v>-2.1185000000000301E-4</v>
      </c>
      <c r="L278" s="36">
        <f>IF(D278&gt;Abstract!$E$10,K278,0)</f>
        <v>0</v>
      </c>
      <c r="M278" s="54">
        <f>IF(A278&lt;=Fenologia_Olea_europaea!$F$3,L278,SUM(L278,M277))</f>
        <v>1.1460450000000004</v>
      </c>
      <c r="N278">
        <f t="shared" si="14"/>
        <v>274</v>
      </c>
    </row>
    <row r="279" spans="1:14" x14ac:dyDescent="0.3">
      <c r="A279" s="44">
        <f>Fenologia_Olea_europaea!A277</f>
        <v>44106</v>
      </c>
      <c r="B279" s="2">
        <v>19.63</v>
      </c>
      <c r="C279" s="2">
        <v>10.38</v>
      </c>
      <c r="D279" s="38">
        <f>IF(Fenologia_Olea_europaea!B277="",0,Fenologia_Olea_europaea!B277)</f>
        <v>15.004999999999999</v>
      </c>
      <c r="E279" s="50">
        <f xml:space="preserve"> IFERROR(Abstract!$C$8+ (Abstract!$D$8 * D279),-8888)</f>
        <v>2.0717499999999993E-2</v>
      </c>
      <c r="F279" s="50">
        <f>IF(D279&gt;Abstract!$E$8,E279,0)</f>
        <v>2.0717499999999993E-2</v>
      </c>
      <c r="G279" s="50">
        <f t="shared" si="12"/>
        <v>8.1849260000000044</v>
      </c>
      <c r="H279" s="50">
        <f>IFERROR(Abstract!$C$9+(Abstract!$D$9*D279),-8888)</f>
        <v>7.2088849999999991E-3</v>
      </c>
      <c r="I279" s="50">
        <f>IF(D279&gt;Abstract!$E$9,H279,0)</f>
        <v>7.2088849999999991E-3</v>
      </c>
      <c r="J279" s="36">
        <f t="shared" si="13"/>
        <v>2.3834769259999988</v>
      </c>
      <c r="K279" s="36">
        <f>IFERROR(IF(G279&gt;1, Abstract!$C$10+(Abstract!$D$10*D279),0),-8888)</f>
        <v>-2.4435500000000027E-3</v>
      </c>
      <c r="L279" s="36">
        <f>IF(D279&gt;Abstract!$E$10,K279,0)</f>
        <v>0</v>
      </c>
      <c r="M279" s="54">
        <f>IF(A279&lt;=Fenologia_Olea_europaea!$F$3,L279,SUM(L279,M278))</f>
        <v>1.1460450000000004</v>
      </c>
      <c r="N279">
        <f t="shared" si="14"/>
        <v>275</v>
      </c>
    </row>
    <row r="280" spans="1:14" x14ac:dyDescent="0.3">
      <c r="A280" s="44">
        <f>Fenologia_Olea_europaea!A278</f>
        <v>44107</v>
      </c>
      <c r="B280" s="2">
        <v>20.79</v>
      </c>
      <c r="C280" s="2">
        <v>7.24</v>
      </c>
      <c r="D280" s="38">
        <f>IF(Fenologia_Olea_europaea!B278="",0,Fenologia_Olea_europaea!B278)</f>
        <v>14.015000000000001</v>
      </c>
      <c r="E280" s="50">
        <f xml:space="preserve"> IFERROR(Abstract!$C$8+ (Abstract!$D$8 * D280),-8888)</f>
        <v>1.7252500000000004E-2</v>
      </c>
      <c r="F280" s="50">
        <f>IF(D280&gt;Abstract!$E$8,E280,0)</f>
        <v>1.7252500000000004E-2</v>
      </c>
      <c r="G280" s="50">
        <f t="shared" si="12"/>
        <v>8.202178500000004</v>
      </c>
      <c r="H280" s="50">
        <f>IFERROR(Abstract!$C$9+(Abstract!$D$9*D280),-8888)</f>
        <v>6.4396550000000016E-3</v>
      </c>
      <c r="I280" s="50">
        <f>IF(D280&gt;Abstract!$E$9,H280,0)</f>
        <v>6.4396550000000016E-3</v>
      </c>
      <c r="J280" s="36">
        <f t="shared" si="13"/>
        <v>2.3899165809999987</v>
      </c>
      <c r="K280" s="36">
        <f>IFERROR(IF(G280&gt;1, Abstract!$C$10+(Abstract!$D$10*D280),0),-8888)</f>
        <v>-3.720649999999999E-3</v>
      </c>
      <c r="L280" s="36">
        <f>IF(D280&gt;Abstract!$E$10,K280,0)</f>
        <v>0</v>
      </c>
      <c r="M280" s="54">
        <f>IF(A280&lt;=Fenologia_Olea_europaea!$F$3,L280,SUM(L280,M279))</f>
        <v>1.1460450000000004</v>
      </c>
      <c r="N280">
        <f t="shared" si="14"/>
        <v>276</v>
      </c>
    </row>
    <row r="281" spans="1:14" x14ac:dyDescent="0.3">
      <c r="A281" s="44">
        <f>Fenologia_Olea_europaea!A279</f>
        <v>44108</v>
      </c>
      <c r="B281" s="2">
        <v>16.87</v>
      </c>
      <c r="C281" s="2">
        <v>11.33</v>
      </c>
      <c r="D281" s="38">
        <f>IF(Fenologia_Olea_europaea!B279="",0,Fenologia_Olea_europaea!B279)</f>
        <v>14.100000000000001</v>
      </c>
      <c r="E281" s="50">
        <f xml:space="preserve"> IFERROR(Abstract!$C$8+ (Abstract!$D$8 * D281),-8888)</f>
        <v>1.7550000000000003E-2</v>
      </c>
      <c r="F281" s="50">
        <f>IF(D281&gt;Abstract!$E$8,E281,0)</f>
        <v>1.7550000000000003E-2</v>
      </c>
      <c r="G281" s="50">
        <f t="shared" si="12"/>
        <v>8.219728500000004</v>
      </c>
      <c r="H281" s="50">
        <f>IFERROR(Abstract!$C$9+(Abstract!$D$9*D281),-8888)</f>
        <v>6.5057000000000023E-3</v>
      </c>
      <c r="I281" s="50">
        <f>IF(D281&gt;Abstract!$E$9,H281,0)</f>
        <v>6.5057000000000023E-3</v>
      </c>
      <c r="J281" s="36">
        <f t="shared" si="13"/>
        <v>2.3964222809999987</v>
      </c>
      <c r="K281" s="36">
        <f>IFERROR(IF(G281&gt;1, Abstract!$C$10+(Abstract!$D$10*D281),0),-8888)</f>
        <v>-3.6109999999999996E-3</v>
      </c>
      <c r="L281" s="36">
        <f>IF(D281&gt;Abstract!$E$10,K281,0)</f>
        <v>0</v>
      </c>
      <c r="M281" s="54">
        <f>IF(A281&lt;=Fenologia_Olea_europaea!$F$3,L281,SUM(L281,M280))</f>
        <v>1.1460450000000004</v>
      </c>
      <c r="N281">
        <f t="shared" si="14"/>
        <v>277</v>
      </c>
    </row>
    <row r="282" spans="1:14" x14ac:dyDescent="0.3">
      <c r="A282" s="44">
        <f>Fenologia_Olea_europaea!A280</f>
        <v>44109</v>
      </c>
      <c r="B282" s="2">
        <v>20.43</v>
      </c>
      <c r="C282" s="2">
        <v>12.91</v>
      </c>
      <c r="D282" s="38">
        <f>IF(Fenologia_Olea_europaea!B280="",0,Fenologia_Olea_europaea!B280)</f>
        <v>16.670000000000002</v>
      </c>
      <c r="E282" s="50">
        <f xml:space="preserve"> IFERROR(Abstract!$C$8+ (Abstract!$D$8 * D282),-8888)</f>
        <v>2.6545000000000006E-2</v>
      </c>
      <c r="F282" s="50">
        <f>IF(D282&gt;Abstract!$E$8,E282,0)</f>
        <v>2.6545000000000006E-2</v>
      </c>
      <c r="G282" s="50">
        <f t="shared" si="12"/>
        <v>8.2462735000000045</v>
      </c>
      <c r="H282" s="50">
        <f>IFERROR(Abstract!$C$9+(Abstract!$D$9*D282),-8888)</f>
        <v>8.5025900000000008E-3</v>
      </c>
      <c r="I282" s="50">
        <f>IF(D282&gt;Abstract!$E$9,H282,0)</f>
        <v>8.5025900000000008E-3</v>
      </c>
      <c r="J282" s="36">
        <f t="shared" si="13"/>
        <v>2.4049248709999986</v>
      </c>
      <c r="K282" s="36">
        <f>IFERROR(IF(G282&gt;1, Abstract!$C$10+(Abstract!$D$10*D282),0),-8888)</f>
        <v>-2.9569999999999944E-4</v>
      </c>
      <c r="L282" s="36">
        <f>IF(D282&gt;Abstract!$E$10,K282,0)</f>
        <v>0</v>
      </c>
      <c r="M282" s="54">
        <f>IF(A282&lt;=Fenologia_Olea_europaea!$F$3,L282,SUM(L282,M281))</f>
        <v>1.1460450000000004</v>
      </c>
      <c r="N282">
        <f t="shared" si="14"/>
        <v>278</v>
      </c>
    </row>
    <row r="283" spans="1:14" x14ac:dyDescent="0.3">
      <c r="A283" s="44">
        <f>Fenologia_Olea_europaea!A281</f>
        <v>44110</v>
      </c>
      <c r="B283" s="2">
        <v>25.23</v>
      </c>
      <c r="C283" s="2">
        <v>15.05</v>
      </c>
      <c r="D283" s="38">
        <f>IF(Fenologia_Olea_europaea!B281="",0,Fenologia_Olea_europaea!B281)</f>
        <v>20.14</v>
      </c>
      <c r="E283" s="50">
        <f xml:space="preserve"> IFERROR(Abstract!$C$8+ (Abstract!$D$8 * D283),-8888)</f>
        <v>3.8689999999999995E-2</v>
      </c>
      <c r="F283" s="50">
        <f>IF(D283&gt;Abstract!$E$8,E283,0)</f>
        <v>3.8689999999999995E-2</v>
      </c>
      <c r="G283" s="50">
        <f t="shared" si="12"/>
        <v>8.2849635000000053</v>
      </c>
      <c r="H283" s="50">
        <f>IFERROR(Abstract!$C$9+(Abstract!$D$9*D283),-8888)</f>
        <v>1.1198780000000002E-2</v>
      </c>
      <c r="I283" s="50">
        <f>IF(D283&gt;Abstract!$E$9,H283,0)</f>
        <v>1.1198780000000002E-2</v>
      </c>
      <c r="J283" s="36">
        <f t="shared" si="13"/>
        <v>2.4161236509999986</v>
      </c>
      <c r="K283" s="36">
        <f>IFERROR(IF(G283&gt;1, Abstract!$C$10+(Abstract!$D$10*D283),0),-8888)</f>
        <v>4.1805999999999996E-3</v>
      </c>
      <c r="L283" s="36">
        <f>IF(D283&gt;Abstract!$E$10,K283,0)</f>
        <v>4.1805999999999996E-3</v>
      </c>
      <c r="M283" s="54">
        <f>IF(A283&lt;=Fenologia_Olea_europaea!$F$3,L283,SUM(L283,M282))</f>
        <v>1.1502256000000004</v>
      </c>
      <c r="N283">
        <f t="shared" si="14"/>
        <v>279</v>
      </c>
    </row>
    <row r="284" spans="1:14" x14ac:dyDescent="0.3">
      <c r="A284" s="44">
        <f>Fenologia_Olea_europaea!A282</f>
        <v>44111</v>
      </c>
      <c r="B284" s="2">
        <v>25.56</v>
      </c>
      <c r="C284" s="2">
        <v>13.9</v>
      </c>
      <c r="D284" s="38">
        <f>IF(Fenologia_Olea_europaea!B282="",0,Fenologia_Olea_europaea!B282)</f>
        <v>19.73</v>
      </c>
      <c r="E284" s="50">
        <f xml:space="preserve"> IFERROR(Abstract!$C$8+ (Abstract!$D$8 * D284),-8888)</f>
        <v>3.7255000000000003E-2</v>
      </c>
      <c r="F284" s="50">
        <f>IF(D284&gt;Abstract!$E$8,E284,0)</f>
        <v>3.7255000000000003E-2</v>
      </c>
      <c r="G284" s="50">
        <f t="shared" si="12"/>
        <v>8.3222185000000053</v>
      </c>
      <c r="H284" s="50">
        <f>IFERROR(Abstract!$C$9+(Abstract!$D$9*D284),-8888)</f>
        <v>1.0880210000000001E-2</v>
      </c>
      <c r="I284" s="50">
        <f>IF(D284&gt;Abstract!$E$9,H284,0)</f>
        <v>1.0880210000000001E-2</v>
      </c>
      <c r="J284" s="36">
        <f t="shared" si="13"/>
        <v>2.4270038609999984</v>
      </c>
      <c r="K284" s="36">
        <f>IFERROR(IF(G284&gt;1, Abstract!$C$10+(Abstract!$D$10*D284),0),-8888)</f>
        <v>3.6516999999999973E-3</v>
      </c>
      <c r="L284" s="36">
        <f>IF(D284&gt;Abstract!$E$10,K284,0)</f>
        <v>3.6516999999999973E-3</v>
      </c>
      <c r="M284" s="54">
        <f>IF(A284&lt;=Fenologia_Olea_europaea!$F$3,L284,SUM(L284,M283))</f>
        <v>1.1538773000000004</v>
      </c>
      <c r="N284">
        <f t="shared" si="14"/>
        <v>280</v>
      </c>
    </row>
    <row r="285" spans="1:14" x14ac:dyDescent="0.3">
      <c r="A285" s="44">
        <f>Fenologia_Olea_europaea!A283</f>
        <v>44112</v>
      </c>
      <c r="B285" s="2">
        <v>22.53</v>
      </c>
      <c r="C285" s="2">
        <v>14.13</v>
      </c>
      <c r="D285" s="38">
        <f>IF(Fenologia_Olea_europaea!B283="",0,Fenologia_Olea_europaea!B283)</f>
        <v>18.330000000000002</v>
      </c>
      <c r="E285" s="50">
        <f xml:space="preserve"> IFERROR(Abstract!$C$8+ (Abstract!$D$8 * D285),-8888)</f>
        <v>3.2355000000000002E-2</v>
      </c>
      <c r="F285" s="50">
        <f>IF(D285&gt;Abstract!$E$8,E285,0)</f>
        <v>3.2355000000000002E-2</v>
      </c>
      <c r="G285" s="50">
        <f t="shared" si="12"/>
        <v>8.3545735000000061</v>
      </c>
      <c r="H285" s="50">
        <f>IFERROR(Abstract!$C$9+(Abstract!$D$9*D285),-8888)</f>
        <v>9.7924100000000014E-3</v>
      </c>
      <c r="I285" s="50">
        <f>IF(D285&gt;Abstract!$E$9,H285,0)</f>
        <v>9.7924100000000014E-3</v>
      </c>
      <c r="J285" s="36">
        <f t="shared" si="13"/>
        <v>2.4367962709999986</v>
      </c>
      <c r="K285" s="36">
        <f>IFERROR(IF(G285&gt;1, Abstract!$C$10+(Abstract!$D$10*D285),0),-8888)</f>
        <v>1.8457000000000022E-3</v>
      </c>
      <c r="L285" s="36">
        <f>IF(D285&gt;Abstract!$E$10,K285,0)</f>
        <v>1.8457000000000022E-3</v>
      </c>
      <c r="M285" s="54">
        <f>IF(A285&lt;=Fenologia_Olea_europaea!$F$3,L285,SUM(L285,M284))</f>
        <v>1.1557230000000005</v>
      </c>
      <c r="N285">
        <f t="shared" si="14"/>
        <v>281</v>
      </c>
    </row>
    <row r="286" spans="1:14" x14ac:dyDescent="0.3">
      <c r="A286" s="44">
        <f>Fenologia_Olea_europaea!A284</f>
        <v>44113</v>
      </c>
      <c r="B286" s="2">
        <v>25.03</v>
      </c>
      <c r="C286" s="2">
        <v>13.11</v>
      </c>
      <c r="D286" s="38">
        <f>IF(Fenologia_Olea_europaea!B284="",0,Fenologia_Olea_europaea!B284)</f>
        <v>19.07</v>
      </c>
      <c r="E286" s="50">
        <f xml:space="preserve"> IFERROR(Abstract!$C$8+ (Abstract!$D$8 * D286),-8888)</f>
        <v>3.4944999999999997E-2</v>
      </c>
      <c r="F286" s="50">
        <f>IF(D286&gt;Abstract!$E$8,E286,0)</f>
        <v>3.4944999999999997E-2</v>
      </c>
      <c r="G286" s="50">
        <f t="shared" si="12"/>
        <v>8.3895185000000065</v>
      </c>
      <c r="H286" s="50">
        <f>IFERROR(Abstract!$C$9+(Abstract!$D$9*D286),-8888)</f>
        <v>1.0367390000000001E-2</v>
      </c>
      <c r="I286" s="50">
        <f>IF(D286&gt;Abstract!$E$9,H286,0)</f>
        <v>1.0367390000000001E-2</v>
      </c>
      <c r="J286" s="36">
        <f t="shared" si="13"/>
        <v>2.4471636609999985</v>
      </c>
      <c r="K286" s="36">
        <f>IFERROR(IF(G286&gt;1, Abstract!$C$10+(Abstract!$D$10*D286),0),-8888)</f>
        <v>2.8002999999999986E-3</v>
      </c>
      <c r="L286" s="36">
        <f>IF(D286&gt;Abstract!$E$10,K286,0)</f>
        <v>2.8002999999999986E-3</v>
      </c>
      <c r="M286" s="54">
        <f>IF(A286&lt;=Fenologia_Olea_europaea!$F$3,L286,SUM(L286,M285))</f>
        <v>1.1585233000000006</v>
      </c>
      <c r="N286">
        <f t="shared" si="14"/>
        <v>282</v>
      </c>
    </row>
    <row r="287" spans="1:14" x14ac:dyDescent="0.3">
      <c r="A287" s="44">
        <f>Fenologia_Olea_europaea!A285</f>
        <v>44114</v>
      </c>
      <c r="B287" s="2">
        <v>26.09</v>
      </c>
      <c r="C287" s="2">
        <v>15.09</v>
      </c>
      <c r="D287" s="38">
        <f>IF(Fenologia_Olea_europaea!B285="",0,Fenologia_Olea_europaea!B285)</f>
        <v>20.59</v>
      </c>
      <c r="E287" s="50">
        <f xml:space="preserve"> IFERROR(Abstract!$C$8+ (Abstract!$D$8 * D287),-8888)</f>
        <v>4.0265000000000002E-2</v>
      </c>
      <c r="F287" s="50">
        <f>IF(D287&gt;Abstract!$E$8,E287,0)</f>
        <v>4.0265000000000002E-2</v>
      </c>
      <c r="G287" s="50">
        <f t="shared" si="12"/>
        <v>8.4297835000000063</v>
      </c>
      <c r="H287" s="50">
        <f>IFERROR(Abstract!$C$9+(Abstract!$D$9*D287),-8888)</f>
        <v>1.1548430000000002E-2</v>
      </c>
      <c r="I287" s="50">
        <f>IF(D287&gt;Abstract!$E$9,H287,0)</f>
        <v>1.1548430000000002E-2</v>
      </c>
      <c r="J287" s="36">
        <f t="shared" si="13"/>
        <v>2.4587120909999984</v>
      </c>
      <c r="K287" s="36">
        <f>IFERROR(IF(G287&gt;1, Abstract!$C$10+(Abstract!$D$10*D287),0),-8888)</f>
        <v>4.7610999999999973E-3</v>
      </c>
      <c r="L287" s="36">
        <f>IF(D287&gt;Abstract!$E$10,K287,0)</f>
        <v>4.7610999999999973E-3</v>
      </c>
      <c r="M287" s="54">
        <f>IF(A287&lt;=Fenologia_Olea_europaea!$F$3,L287,SUM(L287,M286))</f>
        <v>1.1632844000000007</v>
      </c>
      <c r="N287">
        <f t="shared" si="14"/>
        <v>283</v>
      </c>
    </row>
    <row r="288" spans="1:14" x14ac:dyDescent="0.3">
      <c r="A288" s="44">
        <f>Fenologia_Olea_europaea!A286</f>
        <v>44115</v>
      </c>
      <c r="B288" s="2">
        <v>21.42</v>
      </c>
      <c r="C288" s="2">
        <v>14.16</v>
      </c>
      <c r="D288" s="38">
        <f>IF(Fenologia_Olea_europaea!B286="",0,Fenologia_Olea_europaea!B286)</f>
        <v>17.79</v>
      </c>
      <c r="E288" s="50">
        <f xml:space="preserve"> IFERROR(Abstract!$C$8+ (Abstract!$D$8 * D288),-8888)</f>
        <v>3.0464999999999999E-2</v>
      </c>
      <c r="F288" s="50">
        <f>IF(D288&gt;Abstract!$E$8,E288,0)</f>
        <v>3.0464999999999999E-2</v>
      </c>
      <c r="G288" s="50">
        <f t="shared" si="12"/>
        <v>8.4602485000000058</v>
      </c>
      <c r="H288" s="50">
        <f>IFERROR(Abstract!$C$9+(Abstract!$D$9*D288),-8888)</f>
        <v>9.3728299999999987E-3</v>
      </c>
      <c r="I288" s="50">
        <f>IF(D288&gt;Abstract!$E$9,H288,0)</f>
        <v>9.3728299999999987E-3</v>
      </c>
      <c r="J288" s="36">
        <f t="shared" si="13"/>
        <v>2.4680849209999982</v>
      </c>
      <c r="K288" s="36">
        <f>IFERROR(IF(G288&gt;1, Abstract!$C$10+(Abstract!$D$10*D288),0),-8888)</f>
        <v>1.1490999999999967E-3</v>
      </c>
      <c r="L288" s="36">
        <f>IF(D288&gt;Abstract!$E$10,K288,0)</f>
        <v>1.1490999999999967E-3</v>
      </c>
      <c r="M288" s="54">
        <f>IF(A288&lt;=Fenologia_Olea_europaea!$F$3,L288,SUM(L288,M287))</f>
        <v>1.1644335000000006</v>
      </c>
      <c r="N288">
        <f t="shared" si="14"/>
        <v>284</v>
      </c>
    </row>
    <row r="289" spans="1:14" x14ac:dyDescent="0.3">
      <c r="A289" s="44">
        <f>Fenologia_Olea_europaea!A287</f>
        <v>44116</v>
      </c>
      <c r="B289" s="2">
        <v>24.25</v>
      </c>
      <c r="C289" s="2">
        <v>14.33</v>
      </c>
      <c r="D289" s="38">
        <f>IF(Fenologia_Olea_europaea!B287="",0,Fenologia_Olea_europaea!B287)</f>
        <v>19.29</v>
      </c>
      <c r="E289" s="50">
        <f xml:space="preserve"> IFERROR(Abstract!$C$8+ (Abstract!$D$8 * D289),-8888)</f>
        <v>3.571499999999999E-2</v>
      </c>
      <c r="F289" s="50">
        <f>IF(D289&gt;Abstract!$E$8,E289,0)</f>
        <v>3.571499999999999E-2</v>
      </c>
      <c r="G289" s="50">
        <f t="shared" si="12"/>
        <v>8.4959635000000056</v>
      </c>
      <c r="H289" s="50">
        <f>IFERROR(Abstract!$C$9+(Abstract!$D$9*D289),-8888)</f>
        <v>1.0538329999999999E-2</v>
      </c>
      <c r="I289" s="50">
        <f>IF(D289&gt;Abstract!$E$9,H289,0)</f>
        <v>1.0538329999999999E-2</v>
      </c>
      <c r="J289" s="36">
        <f t="shared" si="13"/>
        <v>2.4786232509999984</v>
      </c>
      <c r="K289" s="36">
        <f>IFERROR(IF(G289&gt;1, Abstract!$C$10+(Abstract!$D$10*D289),0),-8888)</f>
        <v>3.0840999999999959E-3</v>
      </c>
      <c r="L289" s="36">
        <f>IF(D289&gt;Abstract!$E$10,K289,0)</f>
        <v>3.0840999999999959E-3</v>
      </c>
      <c r="M289" s="54">
        <f>IF(A289&lt;=Fenologia_Olea_europaea!$F$3,L289,SUM(L289,M288))</f>
        <v>1.1675176000000005</v>
      </c>
      <c r="N289">
        <f t="shared" si="14"/>
        <v>285</v>
      </c>
    </row>
    <row r="290" spans="1:14" x14ac:dyDescent="0.3">
      <c r="A290" s="44">
        <f>Fenologia_Olea_europaea!A288</f>
        <v>44117</v>
      </c>
      <c r="B290" s="2">
        <v>25.03</v>
      </c>
      <c r="C290" s="2">
        <v>16.41</v>
      </c>
      <c r="D290" s="38">
        <f>IF(Fenologia_Olea_europaea!B288="",0,Fenologia_Olea_europaea!B288)</f>
        <v>20.72</v>
      </c>
      <c r="E290" s="50">
        <f xml:space="preserve"> IFERROR(Abstract!$C$8+ (Abstract!$D$8 * D290),-8888)</f>
        <v>4.0719999999999999E-2</v>
      </c>
      <c r="F290" s="50">
        <f>IF(D290&gt;Abstract!$E$8,E290,0)</f>
        <v>4.0719999999999999E-2</v>
      </c>
      <c r="G290" s="50">
        <f t="shared" si="12"/>
        <v>8.5366835000000059</v>
      </c>
      <c r="H290" s="50">
        <f>IFERROR(Abstract!$C$9+(Abstract!$D$9*D290),-8888)</f>
        <v>1.164944E-2</v>
      </c>
      <c r="I290" s="50">
        <f>IF(D290&gt;Abstract!$E$9,H290,0)</f>
        <v>1.164944E-2</v>
      </c>
      <c r="J290" s="36">
        <f t="shared" si="13"/>
        <v>2.4902726909999982</v>
      </c>
      <c r="K290" s="36">
        <f>IFERROR(IF(G290&gt;1, Abstract!$C$10+(Abstract!$D$10*D290),0),-8888)</f>
        <v>4.9287999999999971E-3</v>
      </c>
      <c r="L290" s="36">
        <f>IF(D290&gt;Abstract!$E$10,K290,0)</f>
        <v>4.9287999999999971E-3</v>
      </c>
      <c r="M290" s="54">
        <f>IF(A290&lt;=Fenologia_Olea_europaea!$F$3,L290,SUM(L290,M289))</f>
        <v>1.1724464000000006</v>
      </c>
      <c r="N290">
        <f t="shared" si="14"/>
        <v>286</v>
      </c>
    </row>
    <row r="291" spans="1:14" x14ac:dyDescent="0.3">
      <c r="A291" s="44">
        <f>Fenologia_Olea_europaea!A289</f>
        <v>44118</v>
      </c>
      <c r="B291" s="2">
        <v>26.88</v>
      </c>
      <c r="C291" s="2">
        <v>16.27</v>
      </c>
      <c r="D291" s="38">
        <f>IF(Fenologia_Olea_europaea!B289="",0,Fenologia_Olea_europaea!B289)</f>
        <v>21.574999999999999</v>
      </c>
      <c r="E291" s="50">
        <f xml:space="preserve"> IFERROR(Abstract!$C$8+ (Abstract!$D$8 * D291),-8888)</f>
        <v>4.3712499999999994E-2</v>
      </c>
      <c r="F291" s="50">
        <f>IF(D291&gt;Abstract!$E$8,E291,0)</f>
        <v>4.3712499999999994E-2</v>
      </c>
      <c r="G291" s="50">
        <f t="shared" si="12"/>
        <v>8.5803960000000057</v>
      </c>
      <c r="H291" s="50">
        <f>IFERROR(Abstract!$C$9+(Abstract!$D$9*D291),-8888)</f>
        <v>1.2313775000000002E-2</v>
      </c>
      <c r="I291" s="50">
        <f>IF(D291&gt;Abstract!$E$9,H291,0)</f>
        <v>1.2313775000000002E-2</v>
      </c>
      <c r="J291" s="36">
        <f t="shared" si="13"/>
        <v>2.5025864659999981</v>
      </c>
      <c r="K291" s="36">
        <f>IFERROR(IF(G291&gt;1, Abstract!$C$10+(Abstract!$D$10*D291),0),-8888)</f>
        <v>6.0317499999999989E-3</v>
      </c>
      <c r="L291" s="36">
        <f>IF(D291&gt;Abstract!$E$10,K291,0)</f>
        <v>6.0317499999999989E-3</v>
      </c>
      <c r="M291" s="54">
        <f>IF(A291&lt;=Fenologia_Olea_europaea!$F$3,L291,SUM(L291,M290))</f>
        <v>1.1784781500000006</v>
      </c>
      <c r="N291">
        <f t="shared" si="14"/>
        <v>287</v>
      </c>
    </row>
    <row r="292" spans="1:14" x14ac:dyDescent="0.3">
      <c r="A292" s="44">
        <f>Fenologia_Olea_europaea!A290</f>
        <v>44119</v>
      </c>
      <c r="B292" s="2">
        <v>24.88</v>
      </c>
      <c r="C292" s="2">
        <v>13.96</v>
      </c>
      <c r="D292" s="38">
        <f>IF(Fenologia_Olea_europaea!B290="",0,Fenologia_Olea_europaea!B290)</f>
        <v>19.420000000000002</v>
      </c>
      <c r="E292" s="50">
        <f xml:space="preserve"> IFERROR(Abstract!$C$8+ (Abstract!$D$8 * D292),-8888)</f>
        <v>3.6170000000000001E-2</v>
      </c>
      <c r="F292" s="50">
        <f>IF(D292&gt;Abstract!$E$8,E292,0)</f>
        <v>3.6170000000000001E-2</v>
      </c>
      <c r="G292" s="50">
        <f t="shared" si="12"/>
        <v>8.6165660000000059</v>
      </c>
      <c r="H292" s="50">
        <f>IFERROR(Abstract!$C$9+(Abstract!$D$9*D292),-8888)</f>
        <v>1.0639340000000001E-2</v>
      </c>
      <c r="I292" s="50">
        <f>IF(D292&gt;Abstract!$E$9,H292,0)</f>
        <v>1.0639340000000001E-2</v>
      </c>
      <c r="J292" s="36">
        <f t="shared" si="13"/>
        <v>2.5132258059999981</v>
      </c>
      <c r="K292" s="36">
        <f>IFERROR(IF(G292&gt;1, Abstract!$C$10+(Abstract!$D$10*D292),0),-8888)</f>
        <v>3.2517999999999991E-3</v>
      </c>
      <c r="L292" s="36">
        <f>IF(D292&gt;Abstract!$E$10,K292,0)</f>
        <v>3.2517999999999991E-3</v>
      </c>
      <c r="M292" s="54">
        <f>IF(A292&lt;=Fenologia_Olea_europaea!$F$3,L292,SUM(L292,M291))</f>
        <v>1.1817299500000005</v>
      </c>
      <c r="N292">
        <f t="shared" si="14"/>
        <v>288</v>
      </c>
    </row>
    <row r="293" spans="1:14" x14ac:dyDescent="0.3">
      <c r="A293" s="44">
        <f>Fenologia_Olea_europaea!A291</f>
        <v>44120</v>
      </c>
      <c r="B293" s="2">
        <v>20.36</v>
      </c>
      <c r="C293" s="2">
        <v>11.63</v>
      </c>
      <c r="D293" s="38">
        <f>IF(Fenologia_Olea_europaea!B291="",0,Fenologia_Olea_europaea!B291)</f>
        <v>15.995000000000001</v>
      </c>
      <c r="E293" s="50">
        <f xml:space="preserve"> IFERROR(Abstract!$C$8+ (Abstract!$D$8 * D293),-8888)</f>
        <v>2.4182500000000003E-2</v>
      </c>
      <c r="F293" s="50">
        <f>IF(D293&gt;Abstract!$E$8,E293,0)</f>
        <v>2.4182500000000003E-2</v>
      </c>
      <c r="G293" s="50">
        <f t="shared" si="12"/>
        <v>8.6407485000000062</v>
      </c>
      <c r="H293" s="50">
        <f>IFERROR(Abstract!$C$9+(Abstract!$D$9*D293),-8888)</f>
        <v>7.9781150000000009E-3</v>
      </c>
      <c r="I293" s="50">
        <f>IF(D293&gt;Abstract!$E$9,H293,0)</f>
        <v>7.9781150000000009E-3</v>
      </c>
      <c r="J293" s="36">
        <f t="shared" si="13"/>
        <v>2.5212039209999979</v>
      </c>
      <c r="K293" s="36">
        <f>IFERROR(IF(G293&gt;1, Abstract!$C$10+(Abstract!$D$10*D293),0),-8888)</f>
        <v>-1.1664499999999994E-3</v>
      </c>
      <c r="L293" s="36">
        <f>IF(D293&gt;Abstract!$E$10,K293,0)</f>
        <v>0</v>
      </c>
      <c r="M293" s="54">
        <f>IF(A293&lt;=Fenologia_Olea_europaea!$F$3,L293,SUM(L293,M292))</f>
        <v>1.1817299500000005</v>
      </c>
      <c r="N293">
        <f t="shared" si="14"/>
        <v>289</v>
      </c>
    </row>
    <row r="294" spans="1:14" x14ac:dyDescent="0.3">
      <c r="A294" s="44">
        <f>Fenologia_Olea_europaea!A292</f>
        <v>44121</v>
      </c>
      <c r="B294" s="2">
        <v>24.37</v>
      </c>
      <c r="C294" s="2">
        <v>6.9119999999999999</v>
      </c>
      <c r="D294" s="38">
        <f>IF(Fenologia_Olea_europaea!B292="",0,Fenologia_Olea_europaea!B292)</f>
        <v>15.641</v>
      </c>
      <c r="E294" s="50">
        <f xml:space="preserve"> IFERROR(Abstract!$C$8+ (Abstract!$D$8 * D294),-8888)</f>
        <v>2.2943499999999999E-2</v>
      </c>
      <c r="F294" s="50">
        <f>IF(D294&gt;Abstract!$E$8,E294,0)</f>
        <v>2.2943499999999999E-2</v>
      </c>
      <c r="G294" s="50">
        <f t="shared" si="12"/>
        <v>8.6636920000000064</v>
      </c>
      <c r="H294" s="50">
        <f>IFERROR(Abstract!$C$9+(Abstract!$D$9*D294),-8888)</f>
        <v>7.7030570000000001E-3</v>
      </c>
      <c r="I294" s="50">
        <f>IF(D294&gt;Abstract!$E$9,H294,0)</f>
        <v>7.7030570000000001E-3</v>
      </c>
      <c r="J294" s="36">
        <f t="shared" si="13"/>
        <v>2.528906977999998</v>
      </c>
      <c r="K294" s="36">
        <f>IFERROR(IF(G294&gt;1, Abstract!$C$10+(Abstract!$D$10*D294),0),-8888)</f>
        <v>-1.6231100000000005E-3</v>
      </c>
      <c r="L294" s="36">
        <f>IF(D294&gt;Abstract!$E$10,K294,0)</f>
        <v>0</v>
      </c>
      <c r="M294" s="54">
        <f>IF(A294&lt;=Fenologia_Olea_europaea!$F$3,L294,SUM(L294,M293))</f>
        <v>1.1817299500000005</v>
      </c>
      <c r="N294">
        <f t="shared" si="14"/>
        <v>290</v>
      </c>
    </row>
    <row r="295" spans="1:14" x14ac:dyDescent="0.3">
      <c r="A295" s="44">
        <f>Fenologia_Olea_europaea!A293</f>
        <v>44122</v>
      </c>
      <c r="B295" s="3">
        <v>22.651538461538458</v>
      </c>
      <c r="C295" s="3">
        <v>11.113846153846152</v>
      </c>
      <c r="D295" s="38">
        <f>IF(Fenologia_Olea_europaea!B293="",0,Fenologia_Olea_europaea!B293)</f>
        <v>16.882692307692306</v>
      </c>
      <c r="E295" s="50">
        <f xml:space="preserve"> IFERROR(Abstract!$C$8+ (Abstract!$D$8 * D295),-8888)</f>
        <v>2.7289423076923072E-2</v>
      </c>
      <c r="F295" s="50">
        <f>IF(D295&gt;Abstract!$E$8,E295,0)</f>
        <v>2.7289423076923072E-2</v>
      </c>
      <c r="G295" s="50">
        <f t="shared" si="12"/>
        <v>8.6909814230769289</v>
      </c>
      <c r="H295" s="50">
        <f>IFERROR(Abstract!$C$9+(Abstract!$D$9*D295),-8888)</f>
        <v>8.6678519230769212E-3</v>
      </c>
      <c r="I295" s="50">
        <f>IF(D295&gt;Abstract!$E$9,H295,0)</f>
        <v>8.6678519230769212E-3</v>
      </c>
      <c r="J295" s="36">
        <f t="shared" si="13"/>
        <v>2.5375748299230749</v>
      </c>
      <c r="K295" s="36">
        <f>IFERROR(IF(G295&gt;1, Abstract!$C$10+(Abstract!$D$10*D295),0),-8888)</f>
        <v>-2.1326923076925991E-5</v>
      </c>
      <c r="L295" s="36">
        <f>IF(D295&gt;Abstract!$E$10,K295,0)</f>
        <v>0</v>
      </c>
      <c r="M295" s="54">
        <f>IF(A295&lt;=Fenologia_Olea_europaea!$F$3,L295,SUM(L295,M294))</f>
        <v>1.1817299500000005</v>
      </c>
      <c r="N295">
        <f t="shared" si="14"/>
        <v>291</v>
      </c>
    </row>
    <row r="296" spans="1:14" x14ac:dyDescent="0.3">
      <c r="A296" s="44">
        <f>Fenologia_Olea_europaea!A294</f>
        <v>44123</v>
      </c>
      <c r="B296" s="3">
        <v>21.088461538461537</v>
      </c>
      <c r="C296" s="3">
        <v>10.55076923076923</v>
      </c>
      <c r="D296" s="38">
        <f>IF(Fenologia_Olea_europaea!B294="",0,Fenologia_Olea_europaea!B294)</f>
        <v>15.819615384615384</v>
      </c>
      <c r="E296" s="50">
        <f xml:space="preserve"> IFERROR(Abstract!$C$8+ (Abstract!$D$8 * D296),-8888)</f>
        <v>2.3568653846153843E-2</v>
      </c>
      <c r="F296" s="50">
        <f>IF(D296&gt;Abstract!$E$8,E296,0)</f>
        <v>2.3568653846153843E-2</v>
      </c>
      <c r="G296" s="50">
        <f t="shared" si="12"/>
        <v>8.7145500769230821</v>
      </c>
      <c r="H296" s="50">
        <f>IFERROR(Abstract!$C$9+(Abstract!$D$9*D296),-8888)</f>
        <v>7.8418411538461533E-3</v>
      </c>
      <c r="I296" s="50">
        <f>IF(D296&gt;Abstract!$E$9,H296,0)</f>
        <v>7.8418411538461533E-3</v>
      </c>
      <c r="J296" s="36">
        <f t="shared" si="13"/>
        <v>2.545416671076921</v>
      </c>
      <c r="K296" s="36">
        <f>IFERROR(IF(G296&gt;1, Abstract!$C$10+(Abstract!$D$10*D296),0),-8888)</f>
        <v>-1.3926961538461569E-3</v>
      </c>
      <c r="L296" s="36">
        <f>IF(D296&gt;Abstract!$E$10,K296,0)</f>
        <v>0</v>
      </c>
      <c r="M296" s="54">
        <f>IF(A296&lt;=Fenologia_Olea_europaea!$F$3,L296,SUM(L296,M295))</f>
        <v>1.1817299500000005</v>
      </c>
      <c r="N296">
        <f t="shared" si="14"/>
        <v>292</v>
      </c>
    </row>
    <row r="297" spans="1:14" x14ac:dyDescent="0.3">
      <c r="A297" s="44">
        <f>Fenologia_Olea_europaea!A295</f>
        <v>44124</v>
      </c>
      <c r="B297" s="3">
        <v>21.955384615384613</v>
      </c>
      <c r="C297" s="3">
        <v>11.295384615384613</v>
      </c>
      <c r="D297" s="38">
        <f>IF(Fenologia_Olea_europaea!B295="",0,Fenologia_Olea_europaea!B295)</f>
        <v>16.625384615384611</v>
      </c>
      <c r="E297" s="50">
        <f xml:space="preserve"> IFERROR(Abstract!$C$8+ (Abstract!$D$8 * D297),-8888)</f>
        <v>2.6388846153846138E-2</v>
      </c>
      <c r="F297" s="50">
        <f>IF(D297&gt;Abstract!$E$8,E297,0)</f>
        <v>2.6388846153846138E-2</v>
      </c>
      <c r="G297" s="50">
        <f t="shared" si="12"/>
        <v>8.7409389230769285</v>
      </c>
      <c r="H297" s="50">
        <f>IFERROR(Abstract!$C$9+(Abstract!$D$9*D297),-8888)</f>
        <v>8.4679238461538436E-3</v>
      </c>
      <c r="I297" s="50">
        <f>IF(D297&gt;Abstract!$E$9,H297,0)</f>
        <v>8.4679238461538436E-3</v>
      </c>
      <c r="J297" s="36">
        <f t="shared" si="13"/>
        <v>2.5538845949230748</v>
      </c>
      <c r="K297" s="36">
        <f>IFERROR(IF(G297&gt;1, Abstract!$C$10+(Abstract!$D$10*D297),0),-8888)</f>
        <v>-3.5325384615385313E-4</v>
      </c>
      <c r="L297" s="36">
        <f>IF(D297&gt;Abstract!$E$10,K297,0)</f>
        <v>0</v>
      </c>
      <c r="M297" s="54">
        <f>IF(A297&lt;=Fenologia_Olea_europaea!$F$3,L297,SUM(L297,M296))</f>
        <v>1.1817299500000005</v>
      </c>
      <c r="N297">
        <f t="shared" si="14"/>
        <v>293</v>
      </c>
    </row>
    <row r="298" spans="1:14" x14ac:dyDescent="0.3">
      <c r="A298" s="44">
        <f>Fenologia_Olea_europaea!A296</f>
        <v>44125</v>
      </c>
      <c r="B298" s="3">
        <v>22.37769230769231</v>
      </c>
      <c r="C298" s="3">
        <v>11.489230769230769</v>
      </c>
      <c r="D298" s="38">
        <f>IF(Fenologia_Olea_europaea!B296="",0,Fenologia_Olea_europaea!B296)</f>
        <v>16.93346153846154</v>
      </c>
      <c r="E298" s="50">
        <f xml:space="preserve"> IFERROR(Abstract!$C$8+ (Abstract!$D$8 * D298),-8888)</f>
        <v>2.7467115384615388E-2</v>
      </c>
      <c r="F298" s="50">
        <f>IF(D298&gt;Abstract!$E$8,E298,0)</f>
        <v>2.7467115384615388E-2</v>
      </c>
      <c r="G298" s="50">
        <f t="shared" si="12"/>
        <v>8.7684060384615439</v>
      </c>
      <c r="H298" s="50">
        <f>IFERROR(Abstract!$C$9+(Abstract!$D$9*D298),-8888)</f>
        <v>8.7072996153846165E-3</v>
      </c>
      <c r="I298" s="50">
        <f>IF(D298&gt;Abstract!$E$9,H298,0)</f>
        <v>8.7072996153846165E-3</v>
      </c>
      <c r="J298" s="36">
        <f t="shared" si="13"/>
        <v>2.5625918945384596</v>
      </c>
      <c r="K298" s="36">
        <f>IFERROR(IF(G298&gt;1, Abstract!$C$10+(Abstract!$D$10*D298),0),-8888)</f>
        <v>4.4165384615383468E-5</v>
      </c>
      <c r="L298" s="36">
        <f>IF(D298&gt;Abstract!$E$10,K298,0)</f>
        <v>4.4165384615383468E-5</v>
      </c>
      <c r="M298" s="54">
        <f>IF(A298&lt;=Fenologia_Olea_europaea!$F$3,L298,SUM(L298,M297))</f>
        <v>1.181774115384616</v>
      </c>
      <c r="N298">
        <f t="shared" si="14"/>
        <v>294</v>
      </c>
    </row>
    <row r="299" spans="1:14" x14ac:dyDescent="0.3">
      <c r="A299" s="44">
        <f>Fenologia_Olea_europaea!A297</f>
        <v>44126</v>
      </c>
      <c r="B299" s="3">
        <v>21.726153846153846</v>
      </c>
      <c r="C299" s="3">
        <v>12.242307692307692</v>
      </c>
      <c r="D299" s="38">
        <f>IF(Fenologia_Olea_europaea!B297="",0,Fenologia_Olea_europaea!B297)</f>
        <v>16.98423076923077</v>
      </c>
      <c r="E299" s="50">
        <f xml:space="preserve"> IFERROR(Abstract!$C$8+ (Abstract!$D$8 * D299),-8888)</f>
        <v>2.7644807692307691E-2</v>
      </c>
      <c r="F299" s="50">
        <f>IF(D299&gt;Abstract!$E$8,E299,0)</f>
        <v>2.7644807692307691E-2</v>
      </c>
      <c r="G299" s="50">
        <f t="shared" si="12"/>
        <v>8.796050846153852</v>
      </c>
      <c r="H299" s="50">
        <f>IFERROR(Abstract!$C$9+(Abstract!$D$9*D299),-8888)</f>
        <v>8.7467473076923083E-3</v>
      </c>
      <c r="I299" s="50">
        <f>IF(D299&gt;Abstract!$E$9,H299,0)</f>
        <v>8.7467473076923083E-3</v>
      </c>
      <c r="J299" s="36">
        <f t="shared" si="13"/>
        <v>2.5713386418461517</v>
      </c>
      <c r="K299" s="36">
        <f>IFERROR(IF(G299&gt;1, Abstract!$C$10+(Abstract!$D$10*D299),0),-8888)</f>
        <v>1.0965769230769293E-4</v>
      </c>
      <c r="L299" s="36">
        <f>IF(D299&gt;Abstract!$E$10,K299,0)</f>
        <v>1.0965769230769293E-4</v>
      </c>
      <c r="M299" s="54">
        <f>IF(A299&lt;=Fenologia_Olea_europaea!$F$3,L299,SUM(L299,M298))</f>
        <v>1.1818837730769236</v>
      </c>
      <c r="N299">
        <f t="shared" si="14"/>
        <v>295</v>
      </c>
    </row>
    <row r="300" spans="1:14" x14ac:dyDescent="0.3">
      <c r="A300" s="44">
        <f>Fenologia_Olea_europaea!A298</f>
        <v>44127</v>
      </c>
      <c r="B300" s="3">
        <v>21.063076923076924</v>
      </c>
      <c r="C300" s="3">
        <v>12.476153846153846</v>
      </c>
      <c r="D300" s="38">
        <f>IF(Fenologia_Olea_europaea!B298="",0,Fenologia_Olea_europaea!B298)</f>
        <v>16.769615384615385</v>
      </c>
      <c r="E300" s="50">
        <f xml:space="preserve"> IFERROR(Abstract!$C$8+ (Abstract!$D$8 * D300),-8888)</f>
        <v>2.6893653846153845E-2</v>
      </c>
      <c r="F300" s="50">
        <f>IF(D300&gt;Abstract!$E$8,E300,0)</f>
        <v>2.6893653846153845E-2</v>
      </c>
      <c r="G300" s="50">
        <f t="shared" si="12"/>
        <v>8.8229445000000055</v>
      </c>
      <c r="H300" s="50">
        <f>IFERROR(Abstract!$C$9+(Abstract!$D$9*D300),-8888)</f>
        <v>8.5799911538461532E-3</v>
      </c>
      <c r="I300" s="50">
        <f>IF(D300&gt;Abstract!$E$9,H300,0)</f>
        <v>8.5799911538461532E-3</v>
      </c>
      <c r="J300" s="36">
        <f t="shared" si="13"/>
        <v>2.5799186329999979</v>
      </c>
      <c r="K300" s="36">
        <f>IFERROR(IF(G300&gt;1, Abstract!$C$10+(Abstract!$D$10*D300),0),-8888)</f>
        <v>-1.6719615384615596E-4</v>
      </c>
      <c r="L300" s="36">
        <f>IF(D300&gt;Abstract!$E$10,K300,0)</f>
        <v>0</v>
      </c>
      <c r="M300" s="54">
        <f>IF(A300&lt;=Fenologia_Olea_europaea!$F$3,L300,SUM(L300,M299))</f>
        <v>1.1818837730769236</v>
      </c>
      <c r="N300">
        <f t="shared" si="14"/>
        <v>296</v>
      </c>
    </row>
    <row r="301" spans="1:14" x14ac:dyDescent="0.3">
      <c r="A301" s="44">
        <f>Fenologia_Olea_europaea!A299</f>
        <v>44128</v>
      </c>
      <c r="B301" s="3">
        <v>21.12</v>
      </c>
      <c r="C301" s="3">
        <v>10.626923076923077</v>
      </c>
      <c r="D301" s="38">
        <f>IF(Fenologia_Olea_europaea!B299="",0,Fenologia_Olea_europaea!B299)</f>
        <v>15.873461538461539</v>
      </c>
      <c r="E301" s="50">
        <f xml:space="preserve"> IFERROR(Abstract!$C$8+ (Abstract!$D$8 * D301),-8888)</f>
        <v>2.3757115384615383E-2</v>
      </c>
      <c r="F301" s="50">
        <f>IF(D301&gt;Abstract!$E$8,E301,0)</f>
        <v>2.3757115384615383E-2</v>
      </c>
      <c r="G301" s="50">
        <f t="shared" si="12"/>
        <v>8.846701615384621</v>
      </c>
      <c r="H301" s="50">
        <f>IFERROR(Abstract!$C$9+(Abstract!$D$9*D301),-8888)</f>
        <v>7.8836796153846159E-3</v>
      </c>
      <c r="I301" s="50">
        <f>IF(D301&gt;Abstract!$E$9,H301,0)</f>
        <v>7.8836796153846159E-3</v>
      </c>
      <c r="J301" s="36">
        <f t="shared" si="13"/>
        <v>2.5878023126153824</v>
      </c>
      <c r="K301" s="36">
        <f>IFERROR(IF(G301&gt;1, Abstract!$C$10+(Abstract!$D$10*D301),0),-8888)</f>
        <v>-1.3232346153846143E-3</v>
      </c>
      <c r="L301" s="36">
        <f>IF(D301&gt;Abstract!$E$10,K301,0)</f>
        <v>0</v>
      </c>
      <c r="M301" s="54">
        <f>IF(A301&lt;=Fenologia_Olea_europaea!$F$3,L301,SUM(L301,M300))</f>
        <v>1.1818837730769236</v>
      </c>
      <c r="N301">
        <f t="shared" si="14"/>
        <v>297</v>
      </c>
    </row>
    <row r="302" spans="1:14" x14ac:dyDescent="0.3">
      <c r="A302" s="44">
        <f>Fenologia_Olea_europaea!A300</f>
        <v>44129</v>
      </c>
      <c r="B302" s="3">
        <v>21.549999999999997</v>
      </c>
      <c r="C302" s="3">
        <v>10.896923076923077</v>
      </c>
      <c r="D302" s="38">
        <f>IF(Fenologia_Olea_europaea!B300="",0,Fenologia_Olea_europaea!B300)</f>
        <v>16.223461538461535</v>
      </c>
      <c r="E302" s="50">
        <f xml:space="preserve"> IFERROR(Abstract!$C$8+ (Abstract!$D$8 * D302),-8888)</f>
        <v>2.4982115384615373E-2</v>
      </c>
      <c r="F302" s="50">
        <f>IF(D302&gt;Abstract!$E$8,E302,0)</f>
        <v>2.4982115384615373E-2</v>
      </c>
      <c r="G302" s="50">
        <f t="shared" si="12"/>
        <v>8.8716837307692362</v>
      </c>
      <c r="H302" s="50">
        <f>IFERROR(Abstract!$C$9+(Abstract!$D$9*D302),-8888)</f>
        <v>8.1556296153846124E-3</v>
      </c>
      <c r="I302" s="50">
        <f>IF(D302&gt;Abstract!$E$9,H302,0)</f>
        <v>8.1556296153846124E-3</v>
      </c>
      <c r="J302" s="36">
        <f t="shared" si="13"/>
        <v>2.595957942230767</v>
      </c>
      <c r="K302" s="36">
        <f>IFERROR(IF(G302&gt;1, Abstract!$C$10+(Abstract!$D$10*D302),0),-8888)</f>
        <v>-8.7173461538462074E-4</v>
      </c>
      <c r="L302" s="36">
        <f>IF(D302&gt;Abstract!$E$10,K302,0)</f>
        <v>0</v>
      </c>
      <c r="M302" s="54">
        <f>IF(A302&lt;=Fenologia_Olea_europaea!$F$3,L302,SUM(L302,M301))</f>
        <v>1.1818837730769236</v>
      </c>
      <c r="N302">
        <f t="shared" si="14"/>
        <v>298</v>
      </c>
    </row>
    <row r="303" spans="1:14" x14ac:dyDescent="0.3">
      <c r="A303" s="44">
        <f>Fenologia_Olea_europaea!A301</f>
        <v>44130</v>
      </c>
      <c r="B303" s="3">
        <v>21.158461538461538</v>
      </c>
      <c r="C303" s="3">
        <v>11.15076923076923</v>
      </c>
      <c r="D303" s="38">
        <f>IF(Fenologia_Olea_europaea!B301="",0,Fenologia_Olea_europaea!B301)</f>
        <v>16.154615384615383</v>
      </c>
      <c r="E303" s="50">
        <f xml:space="preserve"> IFERROR(Abstract!$C$8+ (Abstract!$D$8 * D303),-8888)</f>
        <v>2.4741153846153836E-2</v>
      </c>
      <c r="F303" s="50">
        <f>IF(D303&gt;Abstract!$E$8,E303,0)</f>
        <v>2.4741153846153836E-2</v>
      </c>
      <c r="G303" s="50">
        <f t="shared" si="12"/>
        <v>8.8964248846153904</v>
      </c>
      <c r="H303" s="50">
        <f>IFERROR(Abstract!$C$9+(Abstract!$D$9*D303),-8888)</f>
        <v>8.1021361538461539E-3</v>
      </c>
      <c r="I303" s="50">
        <f>IF(D303&gt;Abstract!$E$9,H303,0)</f>
        <v>8.1021361538461539E-3</v>
      </c>
      <c r="J303" s="36">
        <f t="shared" si="13"/>
        <v>2.6040600783846131</v>
      </c>
      <c r="K303" s="36">
        <f>IFERROR(IF(G303&gt;1, Abstract!$C$10+(Abstract!$D$10*D303),0),-8888)</f>
        <v>-9.6054615384615766E-4</v>
      </c>
      <c r="L303" s="36">
        <f>IF(D303&gt;Abstract!$E$10,K303,0)</f>
        <v>0</v>
      </c>
      <c r="M303" s="54">
        <f>IF(A303&lt;=Fenologia_Olea_europaea!$F$3,L303,SUM(L303,M302))</f>
        <v>1.1818837730769236</v>
      </c>
      <c r="N303">
        <f t="shared" si="14"/>
        <v>299</v>
      </c>
    </row>
    <row r="304" spans="1:14" x14ac:dyDescent="0.3">
      <c r="A304" s="44">
        <f>Fenologia_Olea_europaea!A302</f>
        <v>44131</v>
      </c>
      <c r="B304" s="3">
        <v>20.60846153846154</v>
      </c>
      <c r="C304" s="3">
        <v>11.32</v>
      </c>
      <c r="D304" s="38">
        <f>IF(Fenologia_Olea_europaea!B302="",0,Fenologia_Olea_europaea!B302)</f>
        <v>15.96423076923077</v>
      </c>
      <c r="E304" s="50">
        <f xml:space="preserve"> IFERROR(Abstract!$C$8+ (Abstract!$D$8 * D304),-8888)</f>
        <v>2.4074807692307694E-2</v>
      </c>
      <c r="F304" s="50">
        <f>IF(D304&gt;Abstract!$E$8,E304,0)</f>
        <v>2.4074807692307694E-2</v>
      </c>
      <c r="G304" s="50">
        <f t="shared" si="12"/>
        <v>8.9204996923076987</v>
      </c>
      <c r="H304" s="50">
        <f>IFERROR(Abstract!$C$9+(Abstract!$D$9*D304),-8888)</f>
        <v>7.9542073076923105E-3</v>
      </c>
      <c r="I304" s="50">
        <f>IF(D304&gt;Abstract!$E$9,H304,0)</f>
        <v>7.9542073076923105E-3</v>
      </c>
      <c r="J304" s="36">
        <f t="shared" si="13"/>
        <v>2.6120142856923052</v>
      </c>
      <c r="K304" s="36">
        <f>IFERROR(IF(G304&gt;1, Abstract!$C$10+(Abstract!$D$10*D304),0),-8888)</f>
        <v>-1.206142307692306E-3</v>
      </c>
      <c r="L304" s="36">
        <f>IF(D304&gt;Abstract!$E$10,K304,0)</f>
        <v>0</v>
      </c>
      <c r="M304" s="54">
        <f>IF(A304&lt;=Fenologia_Olea_europaea!$F$3,L304,SUM(L304,M303))</f>
        <v>1.1818837730769236</v>
      </c>
      <c r="N304">
        <f t="shared" si="14"/>
        <v>300</v>
      </c>
    </row>
    <row r="305" spans="1:14" x14ac:dyDescent="0.3">
      <c r="A305" s="44">
        <f>Fenologia_Olea_europaea!A303</f>
        <v>44132</v>
      </c>
      <c r="B305" s="3">
        <v>20.85307692307692</v>
      </c>
      <c r="C305" s="3">
        <v>9.8192307692307708</v>
      </c>
      <c r="D305" s="38">
        <f>IF(Fenologia_Olea_europaea!B303="",0,Fenologia_Olea_europaea!B303)</f>
        <v>15.336153846153845</v>
      </c>
      <c r="E305" s="50">
        <f xml:space="preserve"> IFERROR(Abstract!$C$8+ (Abstract!$D$8 * D305),-8888)</f>
        <v>2.1876538461538454E-2</v>
      </c>
      <c r="F305" s="50">
        <f>IF(D305&gt;Abstract!$E$8,E305,0)</f>
        <v>2.1876538461538454E-2</v>
      </c>
      <c r="G305" s="50">
        <f t="shared" si="12"/>
        <v>8.9423762307692378</v>
      </c>
      <c r="H305" s="50">
        <f>IFERROR(Abstract!$C$9+(Abstract!$D$9*D305),-8888)</f>
        <v>7.4661915384615389E-3</v>
      </c>
      <c r="I305" s="50">
        <f>IF(D305&gt;Abstract!$E$9,H305,0)</f>
        <v>7.4661915384615389E-3</v>
      </c>
      <c r="J305" s="36">
        <f t="shared" si="13"/>
        <v>2.6194804772307667</v>
      </c>
      <c r="K305" s="36">
        <f>IFERROR(IF(G305&gt;1, Abstract!$C$10+(Abstract!$D$10*D305),0),-8888)</f>
        <v>-2.0163615384615405E-3</v>
      </c>
      <c r="L305" s="36">
        <f>IF(D305&gt;Abstract!$E$10,K305,0)</f>
        <v>0</v>
      </c>
      <c r="M305" s="54">
        <f>IF(A305&lt;=Fenologia_Olea_europaea!$F$3,L305,SUM(L305,M304))</f>
        <v>1.1818837730769236</v>
      </c>
      <c r="N305">
        <f t="shared" si="14"/>
        <v>301</v>
      </c>
    </row>
    <row r="306" spans="1:14" x14ac:dyDescent="0.3">
      <c r="A306" s="44">
        <f>Fenologia_Olea_europaea!A304</f>
        <v>44133</v>
      </c>
      <c r="B306" s="3">
        <v>20.913076923076922</v>
      </c>
      <c r="C306" s="3">
        <v>10.280000000000001</v>
      </c>
      <c r="D306" s="38">
        <f>IF(Fenologia_Olea_europaea!B304="",0,Fenologia_Olea_europaea!B304)</f>
        <v>15.596538461538461</v>
      </c>
      <c r="E306" s="50">
        <f xml:space="preserve"> IFERROR(Abstract!$C$8+ (Abstract!$D$8 * D306),-8888)</f>
        <v>2.2787884615384613E-2</v>
      </c>
      <c r="F306" s="50">
        <f>IF(D306&gt;Abstract!$E$8,E306,0)</f>
        <v>2.2787884615384613E-2</v>
      </c>
      <c r="G306" s="50">
        <f t="shared" si="12"/>
        <v>8.9651641153846224</v>
      </c>
      <c r="H306" s="50">
        <f>IFERROR(Abstract!$C$9+(Abstract!$D$9*D306),-8888)</f>
        <v>7.6685103846153855E-3</v>
      </c>
      <c r="I306" s="50">
        <f>IF(D306&gt;Abstract!$E$9,H306,0)</f>
        <v>7.6685103846153855E-3</v>
      </c>
      <c r="J306" s="36">
        <f t="shared" si="13"/>
        <v>2.627148987615382</v>
      </c>
      <c r="K306" s="36">
        <f>IFERROR(IF(G306&gt;1, Abstract!$C$10+(Abstract!$D$10*D306),0),-8888)</f>
        <v>-1.6804653846153872E-3</v>
      </c>
      <c r="L306" s="36">
        <f>IF(D306&gt;Abstract!$E$10,K306,0)</f>
        <v>0</v>
      </c>
      <c r="M306" s="54">
        <f>IF(A306&lt;=Fenologia_Olea_europaea!$F$3,L306,SUM(L306,M305))</f>
        <v>1.1818837730769236</v>
      </c>
      <c r="N306">
        <f t="shared" si="14"/>
        <v>302</v>
      </c>
    </row>
    <row r="307" spans="1:14" x14ac:dyDescent="0.3">
      <c r="A307" s="44">
        <f>Fenologia_Olea_europaea!A305</f>
        <v>44134</v>
      </c>
      <c r="B307" s="3">
        <v>20.71076923076923</v>
      </c>
      <c r="C307" s="3">
        <v>9.6684615384615391</v>
      </c>
      <c r="D307" s="38">
        <f>IF(Fenologia_Olea_europaea!B305="",0,Fenologia_Olea_europaea!B305)</f>
        <v>15.189615384615385</v>
      </c>
      <c r="E307" s="50">
        <f xml:space="preserve"> IFERROR(Abstract!$C$8+ (Abstract!$D$8 * D307),-8888)</f>
        <v>2.1363653846153845E-2</v>
      </c>
      <c r="F307" s="50">
        <f>IF(D307&gt;Abstract!$E$8,E307,0)</f>
        <v>2.1363653846153845E-2</v>
      </c>
      <c r="G307" s="50">
        <f t="shared" si="12"/>
        <v>8.9865277692307757</v>
      </c>
      <c r="H307" s="50">
        <f>IFERROR(Abstract!$C$9+(Abstract!$D$9*D307),-8888)</f>
        <v>7.3523311538461538E-3</v>
      </c>
      <c r="I307" s="50">
        <f>IF(D307&gt;Abstract!$E$9,H307,0)</f>
        <v>7.3523311538461538E-3</v>
      </c>
      <c r="J307" s="36">
        <f t="shared" si="13"/>
        <v>2.6345013187692281</v>
      </c>
      <c r="K307" s="36">
        <f>IFERROR(IF(G307&gt;1, Abstract!$C$10+(Abstract!$D$10*D307),0),-8888)</f>
        <v>-2.2053961538461564E-3</v>
      </c>
      <c r="L307" s="36">
        <f>IF(D307&gt;Abstract!$E$10,K307,0)</f>
        <v>0</v>
      </c>
      <c r="M307" s="54">
        <f>IF(A307&lt;=Fenologia_Olea_europaea!$F$3,L307,SUM(L307,M306))</f>
        <v>1.1818837730769236</v>
      </c>
      <c r="N307">
        <f t="shared" si="14"/>
        <v>303</v>
      </c>
    </row>
    <row r="308" spans="1:14" x14ac:dyDescent="0.3">
      <c r="A308" s="44">
        <f>Fenologia_Olea_europaea!A306</f>
        <v>44135</v>
      </c>
      <c r="B308" s="3">
        <v>20.586923076923078</v>
      </c>
      <c r="C308" s="3">
        <v>11.828461538461539</v>
      </c>
      <c r="D308" s="38">
        <f>IF(Fenologia_Olea_europaea!B306="",0,Fenologia_Olea_europaea!B306)</f>
        <v>16.207692307692309</v>
      </c>
      <c r="E308" s="50">
        <f xml:space="preserve"> IFERROR(Abstract!$C$8+ (Abstract!$D$8 * D308),-8888)</f>
        <v>2.4926923076923083E-2</v>
      </c>
      <c r="F308" s="50">
        <f>IF(D308&gt;Abstract!$E$8,E308,0)</f>
        <v>2.4926923076923083E-2</v>
      </c>
      <c r="G308" s="50">
        <f t="shared" si="12"/>
        <v>9.0114546923076979</v>
      </c>
      <c r="H308" s="50">
        <f>IFERROR(Abstract!$C$9+(Abstract!$D$9*D308),-8888)</f>
        <v>8.1433769230769247E-3</v>
      </c>
      <c r="I308" s="50">
        <f>IF(D308&gt;Abstract!$E$9,H308,0)</f>
        <v>8.1433769230769247E-3</v>
      </c>
      <c r="J308" s="36">
        <f t="shared" si="13"/>
        <v>2.6426446956923049</v>
      </c>
      <c r="K308" s="36">
        <f>IFERROR(IF(G308&gt;1, Abstract!$C$10+(Abstract!$D$10*D308),0),-8888)</f>
        <v>-8.9207692307692252E-4</v>
      </c>
      <c r="L308" s="36">
        <f>IF(D308&gt;Abstract!$E$10,K308,0)</f>
        <v>0</v>
      </c>
      <c r="M308" s="54">
        <f>IF(A308&lt;=Fenologia_Olea_europaea!$F$3,L308,SUM(L308,M307))</f>
        <v>1.1818837730769236</v>
      </c>
      <c r="N308">
        <f t="shared" si="14"/>
        <v>304</v>
      </c>
    </row>
    <row r="309" spans="1:14" x14ac:dyDescent="0.3">
      <c r="A309" s="44">
        <f>Fenologia_Olea_europaea!A307</f>
        <v>44136</v>
      </c>
      <c r="B309" s="3">
        <v>19.800000000000004</v>
      </c>
      <c r="C309" s="3">
        <v>9.3253846153846141</v>
      </c>
      <c r="D309" s="38">
        <f>IF(Fenologia_Olea_europaea!B307="",0,Fenologia_Olea_europaea!B307)</f>
        <v>14.562692307692309</v>
      </c>
      <c r="E309" s="50">
        <f xml:space="preserve"> IFERROR(Abstract!$C$8+ (Abstract!$D$8 * D309),-8888)</f>
        <v>1.9169423076923084E-2</v>
      </c>
      <c r="F309" s="50">
        <f>IF(D309&gt;Abstract!$E$8,E309,0)</f>
        <v>1.9169423076923084E-2</v>
      </c>
      <c r="G309" s="50">
        <f t="shared" si="12"/>
        <v>9.0306241153846205</v>
      </c>
      <c r="H309" s="50">
        <f>IFERROR(Abstract!$C$9+(Abstract!$D$9*D309),-8888)</f>
        <v>6.8652119230769243E-3</v>
      </c>
      <c r="I309" s="50">
        <f>IF(D309&gt;Abstract!$E$9,H309,0)</f>
        <v>6.8652119230769243E-3</v>
      </c>
      <c r="J309" s="36">
        <f t="shared" si="13"/>
        <v>2.6495099076153816</v>
      </c>
      <c r="K309" s="36">
        <f>IFERROR(IF(G309&gt;1, Abstract!$C$10+(Abstract!$D$10*D309),0),-8888)</f>
        <v>-3.0141269230769228E-3</v>
      </c>
      <c r="L309" s="36">
        <f>IF(D309&gt;Abstract!$E$10,K309,0)</f>
        <v>0</v>
      </c>
      <c r="M309" s="54">
        <f>IF(A309&lt;=Fenologia_Olea_europaea!$F$3,L309,SUM(L309,M308))</f>
        <v>1.1818837730769236</v>
      </c>
      <c r="N309">
        <f t="shared" si="14"/>
        <v>305</v>
      </c>
    </row>
    <row r="310" spans="1:14" x14ac:dyDescent="0.3">
      <c r="A310" s="44">
        <f>Fenologia_Olea_europaea!A308</f>
        <v>44137</v>
      </c>
      <c r="B310" s="3">
        <v>18.811538461538458</v>
      </c>
      <c r="C310" s="3">
        <v>9.4884615384615376</v>
      </c>
      <c r="D310" s="38">
        <f>IF(Fenologia_Olea_europaea!B308="",0,Fenologia_Olea_europaea!B308)</f>
        <v>14.149999999999999</v>
      </c>
      <c r="E310" s="50">
        <f xml:space="preserve"> IFERROR(Abstract!$C$8+ (Abstract!$D$8 * D310),-8888)</f>
        <v>1.7724999999999991E-2</v>
      </c>
      <c r="F310" s="50">
        <f>IF(D310&gt;Abstract!$E$8,E310,0)</f>
        <v>1.7724999999999991E-2</v>
      </c>
      <c r="G310" s="50">
        <f t="shared" si="12"/>
        <v>9.0483491153846209</v>
      </c>
      <c r="H310" s="50">
        <f>IFERROR(Abstract!$C$9+(Abstract!$D$9*D310),-8888)</f>
        <v>6.5445499999999988E-3</v>
      </c>
      <c r="I310" s="50">
        <f>IF(D310&gt;Abstract!$E$9,H310,0)</f>
        <v>6.5445499999999988E-3</v>
      </c>
      <c r="J310" s="36">
        <f t="shared" si="13"/>
        <v>2.6560544576153817</v>
      </c>
      <c r="K310" s="36">
        <f>IFERROR(IF(G310&gt;1, Abstract!$C$10+(Abstract!$D$10*D310),0),-8888)</f>
        <v>-3.5465000000000045E-3</v>
      </c>
      <c r="L310" s="36">
        <f>IF(D310&gt;Abstract!$E$10,K310,0)</f>
        <v>0</v>
      </c>
      <c r="M310" s="54">
        <f>IF(A310&lt;=Fenologia_Olea_europaea!$F$3,L310,SUM(L310,M309))</f>
        <v>1.1818837730769236</v>
      </c>
      <c r="N310">
        <f t="shared" si="14"/>
        <v>306</v>
      </c>
    </row>
    <row r="311" spans="1:14" x14ac:dyDescent="0.3">
      <c r="A311" s="44">
        <f>Fenologia_Olea_europaea!A309</f>
        <v>44138</v>
      </c>
      <c r="B311" s="3">
        <v>18.804615384615389</v>
      </c>
      <c r="C311" s="3">
        <v>9.0615384615384613</v>
      </c>
      <c r="D311" s="38">
        <f>IF(Fenologia_Olea_europaea!B309="",0,Fenologia_Olea_europaea!B309)</f>
        <v>13.933076923076925</v>
      </c>
      <c r="E311" s="50">
        <f xml:space="preserve"> IFERROR(Abstract!$C$8+ (Abstract!$D$8 * D311),-8888)</f>
        <v>1.6965769230769236E-2</v>
      </c>
      <c r="F311" s="50">
        <f>IF(D311&gt;Abstract!$E$8,E311,0)</f>
        <v>1.6965769230769236E-2</v>
      </c>
      <c r="G311" s="50">
        <f t="shared" si="12"/>
        <v>9.0653148846153897</v>
      </c>
      <c r="H311" s="50">
        <f>IFERROR(Abstract!$C$9+(Abstract!$D$9*D311),-8888)</f>
        <v>6.3760007692307717E-3</v>
      </c>
      <c r="I311" s="50">
        <f>IF(D311&gt;Abstract!$E$9,H311,0)</f>
        <v>6.3760007692307717E-3</v>
      </c>
      <c r="J311" s="36">
        <f t="shared" si="13"/>
        <v>2.6624304583846126</v>
      </c>
      <c r="K311" s="36">
        <f>IFERROR(IF(G311&gt;1, Abstract!$C$10+(Abstract!$D$10*D311),0),-8888)</f>
        <v>-3.8263307692307687E-3</v>
      </c>
      <c r="L311" s="36">
        <f>IF(D311&gt;Abstract!$E$10,K311,0)</f>
        <v>0</v>
      </c>
      <c r="M311" s="54">
        <f>IF(A311&lt;=Fenologia_Olea_europaea!$F$3,L311,SUM(L311,M310))</f>
        <v>1.1818837730769236</v>
      </c>
      <c r="N311">
        <f t="shared" si="14"/>
        <v>307</v>
      </c>
    </row>
    <row r="312" spans="1:14" x14ac:dyDescent="0.3">
      <c r="A312" s="44">
        <f>Fenologia_Olea_europaea!A310</f>
        <v>44139</v>
      </c>
      <c r="B312" s="3">
        <v>19.669999999999998</v>
      </c>
      <c r="C312" s="3">
        <v>9.77</v>
      </c>
      <c r="D312" s="38">
        <f>IF(Fenologia_Olea_europaea!B310="",0,Fenologia_Olea_europaea!B310)</f>
        <v>14.719999999999999</v>
      </c>
      <c r="E312" s="50">
        <f xml:space="preserve"> IFERROR(Abstract!$C$8+ (Abstract!$D$8 * D312),-8888)</f>
        <v>1.9719999999999994E-2</v>
      </c>
      <c r="F312" s="50">
        <f>IF(D312&gt;Abstract!$E$8,E312,0)</f>
        <v>1.9719999999999994E-2</v>
      </c>
      <c r="G312" s="50">
        <f t="shared" si="12"/>
        <v>9.0850348846153892</v>
      </c>
      <c r="H312" s="50">
        <f>IFERROR(Abstract!$C$9+(Abstract!$D$9*D312),-8888)</f>
        <v>6.9874400000000001E-3</v>
      </c>
      <c r="I312" s="50">
        <f>IF(D312&gt;Abstract!$E$9,H312,0)</f>
        <v>6.9874400000000001E-3</v>
      </c>
      <c r="J312" s="36">
        <f t="shared" si="13"/>
        <v>2.6694178983846126</v>
      </c>
      <c r="K312" s="36">
        <f>IFERROR(IF(G312&gt;1, Abstract!$C$10+(Abstract!$D$10*D312),0),-8888)</f>
        <v>-2.8112000000000033E-3</v>
      </c>
      <c r="L312" s="36">
        <f>IF(D312&gt;Abstract!$E$10,K312,0)</f>
        <v>0</v>
      </c>
      <c r="M312" s="54">
        <f>IF(A312&lt;=Fenologia_Olea_europaea!$F$3,L312,SUM(L312,M311))</f>
        <v>1.1818837730769236</v>
      </c>
      <c r="N312">
        <f t="shared" si="14"/>
        <v>308</v>
      </c>
    </row>
    <row r="313" spans="1:14" x14ac:dyDescent="0.3">
      <c r="A313" s="44">
        <f>Fenologia_Olea_europaea!A311</f>
        <v>44140</v>
      </c>
      <c r="B313" s="3">
        <v>18.123846153846156</v>
      </c>
      <c r="C313" s="3">
        <v>8.9876923076923099</v>
      </c>
      <c r="D313" s="38">
        <f>IF(Fenologia_Olea_europaea!B311="",0,Fenologia_Olea_europaea!B311)</f>
        <v>13.555769230769233</v>
      </c>
      <c r="E313" s="50">
        <f xml:space="preserve"> IFERROR(Abstract!$C$8+ (Abstract!$D$8 * D313),-8888)</f>
        <v>1.5645192307692311E-2</v>
      </c>
      <c r="F313" s="50">
        <f>IF(D313&gt;Abstract!$E$8,E313,0)</f>
        <v>1.5645192307692311E-2</v>
      </c>
      <c r="G313" s="50">
        <f t="shared" si="12"/>
        <v>9.1006800769230818</v>
      </c>
      <c r="H313" s="50">
        <f>IFERROR(Abstract!$C$9+(Abstract!$D$9*D313),-8888)</f>
        <v>6.0828326923076945E-3</v>
      </c>
      <c r="I313" s="50">
        <f>IF(D313&gt;Abstract!$E$9,H313,0)</f>
        <v>6.0828326923076945E-3</v>
      </c>
      <c r="J313" s="36">
        <f t="shared" si="13"/>
        <v>2.6755007310769203</v>
      </c>
      <c r="K313" s="36">
        <f>IFERROR(IF(G313&gt;1, Abstract!$C$10+(Abstract!$D$10*D313),0),-8888)</f>
        <v>-4.3130576923076924E-3</v>
      </c>
      <c r="L313" s="36">
        <f>IF(D313&gt;Abstract!$E$10,K313,0)</f>
        <v>0</v>
      </c>
      <c r="M313" s="54">
        <f>IF(A313&lt;=Fenologia_Olea_europaea!$F$3,L313,SUM(L313,M312))</f>
        <v>1.1818837730769236</v>
      </c>
      <c r="N313">
        <f t="shared" si="14"/>
        <v>309</v>
      </c>
    </row>
    <row r="314" spans="1:14" x14ac:dyDescent="0.3">
      <c r="A314" s="44">
        <f>Fenologia_Olea_europaea!A312</f>
        <v>44141</v>
      </c>
      <c r="B314" s="3">
        <v>18.156923076923078</v>
      </c>
      <c r="C314" s="3">
        <v>8.2607692307692293</v>
      </c>
      <c r="D314" s="38">
        <f>IF(Fenologia_Olea_europaea!B312="",0,Fenologia_Olea_europaea!B312)</f>
        <v>13.208846153846153</v>
      </c>
      <c r="E314" s="50">
        <f xml:space="preserve"> IFERROR(Abstract!$C$8+ (Abstract!$D$8 * D314),-8888)</f>
        <v>1.4430961538461531E-2</v>
      </c>
      <c r="F314" s="50">
        <f>IF(D314&gt;Abstract!$E$8,E314,0)</f>
        <v>1.4430961538461531E-2</v>
      </c>
      <c r="G314" s="50">
        <f t="shared" si="12"/>
        <v>9.1151110384615439</v>
      </c>
      <c r="H314" s="50">
        <f>IFERROR(Abstract!$C$9+(Abstract!$D$9*D314),-8888)</f>
        <v>5.8132734615384618E-3</v>
      </c>
      <c r="I314" s="50">
        <f>IF(D314&gt;Abstract!$E$9,H314,0)</f>
        <v>5.8132734615384618E-3</v>
      </c>
      <c r="J314" s="36">
        <f t="shared" si="13"/>
        <v>2.6813140045384589</v>
      </c>
      <c r="K314" s="36">
        <f>IFERROR(IF(G314&gt;1, Abstract!$C$10+(Abstract!$D$10*D314),0),-8888)</f>
        <v>-4.7605884615384633E-3</v>
      </c>
      <c r="L314" s="36">
        <f>IF(D314&gt;Abstract!$E$10,K314,0)</f>
        <v>0</v>
      </c>
      <c r="M314" s="54">
        <f>IF(A314&lt;=Fenologia_Olea_europaea!$F$3,L314,SUM(L314,M313))</f>
        <v>1.1818837730769236</v>
      </c>
      <c r="N314">
        <f t="shared" si="14"/>
        <v>310</v>
      </c>
    </row>
    <row r="315" spans="1:14" x14ac:dyDescent="0.3">
      <c r="A315" s="44">
        <f>Fenologia_Olea_europaea!A313</f>
        <v>44142</v>
      </c>
      <c r="B315" s="3">
        <v>18.054615384615381</v>
      </c>
      <c r="C315" s="3">
        <v>8.1184615384615384</v>
      </c>
      <c r="D315" s="38">
        <f>IF(Fenologia_Olea_europaea!B313="",0,Fenologia_Olea_europaea!B313)</f>
        <v>13.08653846153846</v>
      </c>
      <c r="E315" s="50">
        <f xml:space="preserve"> IFERROR(Abstract!$C$8+ (Abstract!$D$8 * D315),-8888)</f>
        <v>1.4002884615384611E-2</v>
      </c>
      <c r="F315" s="50">
        <f>IF(D315&gt;Abstract!$E$8,E315,0)</f>
        <v>1.4002884615384611E-2</v>
      </c>
      <c r="G315" s="50">
        <f t="shared" si="12"/>
        <v>9.1291139230769289</v>
      </c>
      <c r="H315" s="50">
        <f>IFERROR(Abstract!$C$9+(Abstract!$D$9*D315),-8888)</f>
        <v>5.7182403846153832E-3</v>
      </c>
      <c r="I315" s="50">
        <f>IF(D315&gt;Abstract!$E$9,H315,0)</f>
        <v>5.7182403846153832E-3</v>
      </c>
      <c r="J315" s="36">
        <f t="shared" si="13"/>
        <v>2.6870322449230741</v>
      </c>
      <c r="K315" s="36">
        <f>IFERROR(IF(G315&gt;1, Abstract!$C$10+(Abstract!$D$10*D315),0),-8888)</f>
        <v>-4.9183653846153891E-3</v>
      </c>
      <c r="L315" s="36">
        <f>IF(D315&gt;Abstract!$E$10,K315,0)</f>
        <v>0</v>
      </c>
      <c r="M315" s="54">
        <f>IF(A315&lt;=Fenologia_Olea_europaea!$F$3,L315,SUM(L315,M314))</f>
        <v>1.1818837730769236</v>
      </c>
      <c r="N315">
        <f t="shared" si="14"/>
        <v>311</v>
      </c>
    </row>
    <row r="316" spans="1:14" x14ac:dyDescent="0.3">
      <c r="A316" s="44">
        <f>Fenologia_Olea_europaea!A314</f>
        <v>44143</v>
      </c>
      <c r="B316" s="3">
        <v>17.643846153846152</v>
      </c>
      <c r="C316" s="3">
        <v>7.9653846153846164</v>
      </c>
      <c r="D316" s="38">
        <f>IF(Fenologia_Olea_europaea!B314="",0,Fenologia_Olea_europaea!B314)</f>
        <v>12.804615384615385</v>
      </c>
      <c r="E316" s="50">
        <f xml:space="preserve"> IFERROR(Abstract!$C$8+ (Abstract!$D$8 * D316),-8888)</f>
        <v>1.3016153846153844E-2</v>
      </c>
      <c r="F316" s="50">
        <f>IF(D316&gt;Abstract!$E$8,E316,0)</f>
        <v>1.3016153846153844E-2</v>
      </c>
      <c r="G316" s="50">
        <f t="shared" si="12"/>
        <v>9.1421300769230829</v>
      </c>
      <c r="H316" s="50">
        <f>IFERROR(Abstract!$C$9+(Abstract!$D$9*D316),-8888)</f>
        <v>5.4991861538461551E-3</v>
      </c>
      <c r="I316" s="50">
        <f>IF(D316&gt;Abstract!$E$9,H316,0)</f>
        <v>5.4991861538461551E-3</v>
      </c>
      <c r="J316" s="36">
        <f t="shared" si="13"/>
        <v>2.6925314310769202</v>
      </c>
      <c r="K316" s="36">
        <f>IFERROR(IF(G316&gt;1, Abstract!$C$10+(Abstract!$D$10*D316),0),-8888)</f>
        <v>-5.2820461538461531E-3</v>
      </c>
      <c r="L316" s="36">
        <f>IF(D316&gt;Abstract!$E$10,K316,0)</f>
        <v>0</v>
      </c>
      <c r="M316" s="54">
        <f>IF(A316&lt;=Fenologia_Olea_europaea!$F$3,L316,SUM(L316,M315))</f>
        <v>1.1818837730769236</v>
      </c>
      <c r="N316">
        <f t="shared" si="14"/>
        <v>312</v>
      </c>
    </row>
    <row r="317" spans="1:14" x14ac:dyDescent="0.3">
      <c r="A317" s="44">
        <f>Fenologia_Olea_europaea!A315</f>
        <v>44144</v>
      </c>
      <c r="B317" s="3">
        <v>16.784615384615385</v>
      </c>
      <c r="C317" s="3">
        <v>7.716153846153845</v>
      </c>
      <c r="D317" s="38">
        <f>IF(Fenologia_Olea_europaea!B315="",0,Fenologia_Olea_europaea!B315)</f>
        <v>12.250384615384615</v>
      </c>
      <c r="E317" s="50">
        <f xml:space="preserve"> IFERROR(Abstract!$C$8+ (Abstract!$D$8 * D317),-8888)</f>
        <v>1.1076346153846152E-2</v>
      </c>
      <c r="F317" s="50">
        <f>IF(D317&gt;Abstract!$E$8,E317,0)</f>
        <v>1.1076346153846152E-2</v>
      </c>
      <c r="G317" s="50">
        <f t="shared" si="12"/>
        <v>9.153206423076929</v>
      </c>
      <c r="H317" s="50">
        <f>IFERROR(Abstract!$C$9+(Abstract!$D$9*D317),-8888)</f>
        <v>5.0685488461538466E-3</v>
      </c>
      <c r="I317" s="50">
        <f>IF(D317&gt;Abstract!$E$9,H317,0)</f>
        <v>5.0685488461538466E-3</v>
      </c>
      <c r="J317" s="36">
        <f t="shared" si="13"/>
        <v>2.6975999799230741</v>
      </c>
      <c r="K317" s="36">
        <f>IFERROR(IF(G317&gt;1, Abstract!$C$10+(Abstract!$D$10*D317),0),-8888)</f>
        <v>-5.9970038461538491E-3</v>
      </c>
      <c r="L317" s="36">
        <f>IF(D317&gt;Abstract!$E$10,K317,0)</f>
        <v>0</v>
      </c>
      <c r="M317" s="54">
        <f>IF(A317&lt;=Fenologia_Olea_europaea!$F$3,L317,SUM(L317,M316))</f>
        <v>1.1818837730769236</v>
      </c>
      <c r="N317">
        <f t="shared" si="14"/>
        <v>313</v>
      </c>
    </row>
    <row r="318" spans="1:14" x14ac:dyDescent="0.3">
      <c r="A318" s="44">
        <f>Fenologia_Olea_europaea!A316</f>
        <v>44145</v>
      </c>
      <c r="B318" s="3">
        <v>17.311538461538461</v>
      </c>
      <c r="C318" s="3">
        <v>7.7130769230769225</v>
      </c>
      <c r="D318" s="38">
        <f>IF(Fenologia_Olea_europaea!B316="",0,Fenologia_Olea_europaea!B316)</f>
        <v>12.512307692307692</v>
      </c>
      <c r="E318" s="50">
        <f xml:space="preserve"> IFERROR(Abstract!$C$8+ (Abstract!$D$8 * D318),-8888)</f>
        <v>1.1993076923076919E-2</v>
      </c>
      <c r="F318" s="50">
        <f>IF(D318&gt;Abstract!$E$8,E318,0)</f>
        <v>1.1993076923076919E-2</v>
      </c>
      <c r="G318" s="50">
        <f t="shared" si="12"/>
        <v>9.1651995000000053</v>
      </c>
      <c r="H318" s="50">
        <f>IFERROR(Abstract!$C$9+(Abstract!$D$9*D318),-8888)</f>
        <v>5.2720630769230769E-3</v>
      </c>
      <c r="I318" s="50">
        <f>IF(D318&gt;Abstract!$E$9,H318,0)</f>
        <v>5.2720630769230769E-3</v>
      </c>
      <c r="J318" s="36">
        <f t="shared" si="13"/>
        <v>2.7028720429999971</v>
      </c>
      <c r="K318" s="36">
        <f>IFERROR(IF(G318&gt;1, Abstract!$C$10+(Abstract!$D$10*D318),0),-8888)</f>
        <v>-5.6591230769230776E-3</v>
      </c>
      <c r="L318" s="36">
        <f>IF(D318&gt;Abstract!$E$10,K318,0)</f>
        <v>0</v>
      </c>
      <c r="M318" s="54">
        <f>IF(A318&lt;=Fenologia_Olea_europaea!$F$3,L318,SUM(L318,M317))</f>
        <v>1.1818837730769236</v>
      </c>
      <c r="N318">
        <f t="shared" si="14"/>
        <v>314</v>
      </c>
    </row>
    <row r="319" spans="1:14" x14ac:dyDescent="0.3">
      <c r="A319" s="44">
        <f>Fenologia_Olea_europaea!A317</f>
        <v>44146</v>
      </c>
      <c r="B319" s="3">
        <v>18.248461538461541</v>
      </c>
      <c r="C319" s="3">
        <v>8.4176923076923078</v>
      </c>
      <c r="D319" s="38">
        <f>IF(Fenologia_Olea_europaea!B317="",0,Fenologia_Olea_europaea!B317)</f>
        <v>13.333076923076923</v>
      </c>
      <c r="E319" s="50">
        <f xml:space="preserve"> IFERROR(Abstract!$C$8+ (Abstract!$D$8 * D319),-8888)</f>
        <v>1.4865769230769231E-2</v>
      </c>
      <c r="F319" s="50">
        <f>IF(D319&gt;Abstract!$E$8,E319,0)</f>
        <v>1.4865769230769231E-2</v>
      </c>
      <c r="G319" s="50">
        <f t="shared" si="12"/>
        <v>9.1800652692307754</v>
      </c>
      <c r="H319" s="50">
        <f>IFERROR(Abstract!$C$9+(Abstract!$D$9*D319),-8888)</f>
        <v>5.90980076923077E-3</v>
      </c>
      <c r="I319" s="50">
        <f>IF(D319&gt;Abstract!$E$9,H319,0)</f>
        <v>5.90980076923077E-3</v>
      </c>
      <c r="J319" s="36">
        <f t="shared" si="13"/>
        <v>2.7087818437692279</v>
      </c>
      <c r="K319" s="36">
        <f>IFERROR(IF(G319&gt;1, Abstract!$C$10+(Abstract!$D$10*D319),0),-8888)</f>
        <v>-4.6003307692307691E-3</v>
      </c>
      <c r="L319" s="36">
        <f>IF(D319&gt;Abstract!$E$10,K319,0)</f>
        <v>0</v>
      </c>
      <c r="M319" s="54">
        <f>IF(A319&lt;=Fenologia_Olea_europaea!$F$3,L319,SUM(L319,M318))</f>
        <v>1.1818837730769236</v>
      </c>
      <c r="N319">
        <f t="shared" si="14"/>
        <v>315</v>
      </c>
    </row>
    <row r="320" spans="1:14" x14ac:dyDescent="0.3">
      <c r="A320" s="44">
        <f>Fenologia_Olea_europaea!A318</f>
        <v>44147</v>
      </c>
      <c r="B320" s="3">
        <v>17.223076923076921</v>
      </c>
      <c r="C320" s="3">
        <v>7.928461538461538</v>
      </c>
      <c r="D320" s="38">
        <f>IF(Fenologia_Olea_europaea!B318="",0,Fenologia_Olea_europaea!B318)</f>
        <v>12.575769230769229</v>
      </c>
      <c r="E320" s="50">
        <f xml:space="preserve"> IFERROR(Abstract!$C$8+ (Abstract!$D$8 * D320),-8888)</f>
        <v>1.2215192307692302E-2</v>
      </c>
      <c r="F320" s="50">
        <f>IF(D320&gt;Abstract!$E$8,E320,0)</f>
        <v>1.2215192307692302E-2</v>
      </c>
      <c r="G320" s="50">
        <f t="shared" si="12"/>
        <v>9.1922804615384681</v>
      </c>
      <c r="H320" s="50">
        <f>IFERROR(Abstract!$C$9+(Abstract!$D$9*D320),-8888)</f>
        <v>5.3213726923076908E-3</v>
      </c>
      <c r="I320" s="50">
        <f>IF(D320&gt;Abstract!$E$9,H320,0)</f>
        <v>5.3213726923076908E-3</v>
      </c>
      <c r="J320" s="36">
        <f t="shared" si="13"/>
        <v>2.7141032164615355</v>
      </c>
      <c r="K320" s="36">
        <f>IFERROR(IF(G320&gt;1, Abstract!$C$10+(Abstract!$D$10*D320),0),-8888)</f>
        <v>-5.5772576923076959E-3</v>
      </c>
      <c r="L320" s="36">
        <f>IF(D320&gt;Abstract!$E$10,K320,0)</f>
        <v>0</v>
      </c>
      <c r="M320" s="54">
        <f>IF(A320&lt;=Fenologia_Olea_europaea!$F$3,L320,SUM(L320,M319))</f>
        <v>1.1818837730769236</v>
      </c>
      <c r="N320">
        <f t="shared" si="14"/>
        <v>316</v>
      </c>
    </row>
    <row r="321" spans="1:14" x14ac:dyDescent="0.3">
      <c r="A321" s="44">
        <f>Fenologia_Olea_europaea!A319</f>
        <v>44148</v>
      </c>
      <c r="B321" s="3">
        <v>18.137692307692308</v>
      </c>
      <c r="C321" s="3">
        <v>8.5246153846153838</v>
      </c>
      <c r="D321" s="38">
        <f>IF(Fenologia_Olea_europaea!B319="",0,Fenologia_Olea_europaea!B319)</f>
        <v>13.331153846153846</v>
      </c>
      <c r="E321" s="50">
        <f xml:space="preserve"> IFERROR(Abstract!$C$8+ (Abstract!$D$8 * D321),-8888)</f>
        <v>1.4859038461538458E-2</v>
      </c>
      <c r="F321" s="50">
        <f>IF(D321&gt;Abstract!$E$8,E321,0)</f>
        <v>1.4859038461538458E-2</v>
      </c>
      <c r="G321" s="50">
        <f t="shared" si="12"/>
        <v>9.2071395000000074</v>
      </c>
      <c r="H321" s="50">
        <f>IFERROR(Abstract!$C$9+(Abstract!$D$9*D321),-8888)</f>
        <v>5.9083065384615387E-3</v>
      </c>
      <c r="I321" s="50">
        <f>IF(D321&gt;Abstract!$E$9,H321,0)</f>
        <v>5.9083065384615387E-3</v>
      </c>
      <c r="J321" s="36">
        <f t="shared" si="13"/>
        <v>2.720011522999997</v>
      </c>
      <c r="K321" s="36">
        <f>IFERROR(IF(G321&gt;1, Abstract!$C$10+(Abstract!$D$10*D321),0),-8888)</f>
        <v>-4.602811538461541E-3</v>
      </c>
      <c r="L321" s="36">
        <f>IF(D321&gt;Abstract!$E$10,K321,0)</f>
        <v>0</v>
      </c>
      <c r="M321" s="54">
        <f>IF(A321&lt;=Fenologia_Olea_europaea!$F$3,L321,SUM(L321,M320))</f>
        <v>1.1818837730769236</v>
      </c>
      <c r="N321">
        <f t="shared" si="14"/>
        <v>317</v>
      </c>
    </row>
    <row r="322" spans="1:14" x14ac:dyDescent="0.3">
      <c r="A322" s="44">
        <f>Fenologia_Olea_europaea!A320</f>
        <v>44149</v>
      </c>
      <c r="B322" s="3">
        <v>17.191538461538464</v>
      </c>
      <c r="C322" s="3">
        <v>8.5638461538461534</v>
      </c>
      <c r="D322" s="38">
        <f>IF(Fenologia_Olea_europaea!B320="",0,Fenologia_Olea_europaea!B320)</f>
        <v>12.877692307692309</v>
      </c>
      <c r="E322" s="50">
        <f xml:space="preserve"> IFERROR(Abstract!$C$8+ (Abstract!$D$8 * D322),-8888)</f>
        <v>1.3271923076923077E-2</v>
      </c>
      <c r="F322" s="50">
        <f>IF(D322&gt;Abstract!$E$8,E322,0)</f>
        <v>1.3271923076923077E-2</v>
      </c>
      <c r="G322" s="50">
        <f t="shared" si="12"/>
        <v>9.2204114230769303</v>
      </c>
      <c r="H322" s="50">
        <f>IFERROR(Abstract!$C$9+(Abstract!$D$9*D322),-8888)</f>
        <v>5.5559669230769238E-3</v>
      </c>
      <c r="I322" s="50">
        <f>IF(D322&gt;Abstract!$E$9,H322,0)</f>
        <v>5.5559669230769238E-3</v>
      </c>
      <c r="J322" s="36">
        <f t="shared" si="13"/>
        <v>2.725567489923074</v>
      </c>
      <c r="K322" s="36">
        <f>IFERROR(IF(G322&gt;1, Abstract!$C$10+(Abstract!$D$10*D322),0),-8888)</f>
        <v>-5.187776923076922E-3</v>
      </c>
      <c r="L322" s="36">
        <f>IF(D322&gt;Abstract!$E$10,K322,0)</f>
        <v>0</v>
      </c>
      <c r="M322" s="54">
        <f>IF(A322&lt;=Fenologia_Olea_europaea!$F$3,L322,SUM(L322,M321))</f>
        <v>1.1818837730769236</v>
      </c>
      <c r="N322">
        <f t="shared" si="14"/>
        <v>318</v>
      </c>
    </row>
    <row r="323" spans="1:14" x14ac:dyDescent="0.3">
      <c r="A323" s="44">
        <f>Fenologia_Olea_europaea!A321</f>
        <v>44150</v>
      </c>
      <c r="B323" s="3">
        <v>16.926153846153849</v>
      </c>
      <c r="C323" s="3">
        <v>8.7692307692307701</v>
      </c>
      <c r="D323" s="38">
        <f>IF(Fenologia_Olea_europaea!B321="",0,Fenologia_Olea_europaea!B321)</f>
        <v>12.847692307692309</v>
      </c>
      <c r="E323" s="50">
        <f xml:space="preserve"> IFERROR(Abstract!$C$8+ (Abstract!$D$8 * D323),-8888)</f>
        <v>1.3166923076923083E-2</v>
      </c>
      <c r="F323" s="50">
        <f>IF(D323&gt;Abstract!$E$8,E323,0)</f>
        <v>1.3166923076923083E-2</v>
      </c>
      <c r="G323" s="50">
        <f t="shared" si="12"/>
        <v>9.2335783461538536</v>
      </c>
      <c r="H323" s="50">
        <f>IFERROR(Abstract!$C$9+(Abstract!$D$9*D323),-8888)</f>
        <v>5.5326569230769252E-3</v>
      </c>
      <c r="I323" s="50">
        <f>IF(D323&gt;Abstract!$E$9,H323,0)</f>
        <v>5.5326569230769252E-3</v>
      </c>
      <c r="J323" s="36">
        <f t="shared" si="13"/>
        <v>2.7311001468461509</v>
      </c>
      <c r="K323" s="36">
        <f>IFERROR(IF(G323&gt;1, Abstract!$C$10+(Abstract!$D$10*D323),0),-8888)</f>
        <v>-5.2264769230769212E-3</v>
      </c>
      <c r="L323" s="36">
        <f>IF(D323&gt;Abstract!$E$10,K323,0)</f>
        <v>0</v>
      </c>
      <c r="M323" s="54">
        <f>IF(A323&lt;=Fenologia_Olea_europaea!$F$3,L323,SUM(L323,M322))</f>
        <v>1.1818837730769236</v>
      </c>
      <c r="N323">
        <f t="shared" si="14"/>
        <v>319</v>
      </c>
    </row>
    <row r="324" spans="1:14" x14ac:dyDescent="0.3">
      <c r="A324" s="44">
        <f>Fenologia_Olea_europaea!A322</f>
        <v>44151</v>
      </c>
      <c r="B324" s="3">
        <v>16.897692307692303</v>
      </c>
      <c r="C324" s="3">
        <v>7.5107692307692311</v>
      </c>
      <c r="D324" s="38">
        <f>IF(Fenologia_Olea_europaea!B322="",0,Fenologia_Olea_europaea!B322)</f>
        <v>12.204230769230767</v>
      </c>
      <c r="E324" s="50">
        <f xml:space="preserve"> IFERROR(Abstract!$C$8+ (Abstract!$D$8 * D324),-8888)</f>
        <v>1.0914807692307682E-2</v>
      </c>
      <c r="F324" s="50">
        <f>IF(D324&gt;Abstract!$E$8,E324,0)</f>
        <v>1.0914807692307682E-2</v>
      </c>
      <c r="G324" s="50">
        <f t="shared" si="12"/>
        <v>9.244493153846161</v>
      </c>
      <c r="H324" s="50">
        <f>IFERROR(Abstract!$C$9+(Abstract!$D$9*D324),-8888)</f>
        <v>5.0326873076923058E-3</v>
      </c>
      <c r="I324" s="50">
        <f>IF(D324&gt;Abstract!$E$9,H324,0)</f>
        <v>5.0326873076923058E-3</v>
      </c>
      <c r="J324" s="36">
        <f t="shared" si="13"/>
        <v>2.7361328341538433</v>
      </c>
      <c r="K324" s="36">
        <f>IFERROR(IF(G324&gt;1, Abstract!$C$10+(Abstract!$D$10*D324),0),-8888)</f>
        <v>-6.0565423076923107E-3</v>
      </c>
      <c r="L324" s="36">
        <f>IF(D324&gt;Abstract!$E$10,K324,0)</f>
        <v>0</v>
      </c>
      <c r="M324" s="54">
        <f>IF(A324&lt;=Fenologia_Olea_europaea!$F$3,L324,SUM(L324,M323))</f>
        <v>1.1818837730769236</v>
      </c>
      <c r="N324">
        <f t="shared" si="14"/>
        <v>320</v>
      </c>
    </row>
    <row r="325" spans="1:14" x14ac:dyDescent="0.3">
      <c r="A325" s="44">
        <f>Fenologia_Olea_europaea!A323</f>
        <v>44152</v>
      </c>
      <c r="B325" s="3">
        <v>15.743846153846155</v>
      </c>
      <c r="C325" s="3">
        <v>6.9607692307692304</v>
      </c>
      <c r="D325" s="38">
        <f>IF(Fenologia_Olea_europaea!B323="",0,Fenologia_Olea_europaea!B323)</f>
        <v>11.352307692307694</v>
      </c>
      <c r="E325" s="50">
        <f xml:space="preserve"> IFERROR(Abstract!$C$8+ (Abstract!$D$8 * D325),-8888)</f>
        <v>7.9330769230769246E-3</v>
      </c>
      <c r="F325" s="50">
        <f>IF(D325&gt;Abstract!$E$8,E325,0)</f>
        <v>7.9330769230769246E-3</v>
      </c>
      <c r="G325" s="50">
        <f t="shared" si="12"/>
        <v>9.2524262307692382</v>
      </c>
      <c r="H325" s="50">
        <f>IFERROR(Abstract!$C$9+(Abstract!$D$9*D325),-8888)</f>
        <v>4.370743076923078E-3</v>
      </c>
      <c r="I325" s="50">
        <f>IF(D325&gt;Abstract!$E$9,H325,0)</f>
        <v>4.370743076923078E-3</v>
      </c>
      <c r="J325" s="36">
        <f t="shared" si="13"/>
        <v>2.7405035772307662</v>
      </c>
      <c r="K325" s="36">
        <f>IFERROR(IF(G325&gt;1, Abstract!$C$10+(Abstract!$D$10*D325),0),-8888)</f>
        <v>-7.155523076923076E-3</v>
      </c>
      <c r="L325" s="36">
        <f>IF(D325&gt;Abstract!$E$10,K325,0)</f>
        <v>0</v>
      </c>
      <c r="M325" s="54">
        <f>IF(A325&lt;=Fenologia_Olea_europaea!$F$3,L325,SUM(L325,M324))</f>
        <v>1.1818837730769236</v>
      </c>
      <c r="N325">
        <f t="shared" si="14"/>
        <v>321</v>
      </c>
    </row>
    <row r="326" spans="1:14" x14ac:dyDescent="0.3">
      <c r="A326" s="44">
        <f>Fenologia_Olea_europaea!A324</f>
        <v>44153</v>
      </c>
      <c r="B326" s="3">
        <v>15.807692307692305</v>
      </c>
      <c r="C326" s="3">
        <v>6.4846153846153847</v>
      </c>
      <c r="D326" s="38">
        <f>IF(Fenologia_Olea_europaea!B324="",0,Fenologia_Olea_europaea!B324)</f>
        <v>11.146153846153844</v>
      </c>
      <c r="E326" s="50">
        <f xml:space="preserve"> IFERROR(Abstract!$C$8+ (Abstract!$D$8 * D326),-8888)</f>
        <v>7.2115384615384498E-3</v>
      </c>
      <c r="F326" s="50">
        <f>IF(D326&gt;Abstract!$E$8,E326,0)</f>
        <v>7.2115384615384498E-3</v>
      </c>
      <c r="G326" s="50">
        <f t="shared" si="12"/>
        <v>9.2596377692307765</v>
      </c>
      <c r="H326" s="50">
        <f>IFERROR(Abstract!$C$9+(Abstract!$D$9*D326),-8888)</f>
        <v>4.2105615384615365E-3</v>
      </c>
      <c r="I326" s="50">
        <f>IF(D326&gt;Abstract!$E$9,H326,0)</f>
        <v>4.2105615384615365E-3</v>
      </c>
      <c r="J326" s="36">
        <f t="shared" si="13"/>
        <v>2.7447141387692278</v>
      </c>
      <c r="K326" s="36">
        <f>IFERROR(IF(G326&gt;1, Abstract!$C$10+(Abstract!$D$10*D326),0),-8888)</f>
        <v>-7.4214615384615417E-3</v>
      </c>
      <c r="L326" s="36">
        <f>IF(D326&gt;Abstract!$E$10,K326,0)</f>
        <v>0</v>
      </c>
      <c r="M326" s="54">
        <f>IF(A326&lt;=Fenologia_Olea_europaea!$F$3,L326,SUM(L326,M325))</f>
        <v>1.1818837730769236</v>
      </c>
      <c r="N326">
        <f t="shared" si="14"/>
        <v>322</v>
      </c>
    </row>
    <row r="327" spans="1:14" x14ac:dyDescent="0.3">
      <c r="A327" s="44">
        <f>Fenologia_Olea_europaea!A325</f>
        <v>44154</v>
      </c>
      <c r="B327" s="3">
        <v>15.679230769230768</v>
      </c>
      <c r="C327" s="3">
        <v>7.2269230769230761</v>
      </c>
      <c r="D327" s="38">
        <f>IF(Fenologia_Olea_europaea!B325="",0,Fenologia_Olea_europaea!B325)</f>
        <v>11.453076923076923</v>
      </c>
      <c r="E327" s="50">
        <f xml:space="preserve"> IFERROR(Abstract!$C$8+ (Abstract!$D$8 * D327),-8888)</f>
        <v>8.2857692307692285E-3</v>
      </c>
      <c r="F327" s="50">
        <f>IF(D327&gt;Abstract!$E$8,E327,0)</f>
        <v>8.2857692307692285E-3</v>
      </c>
      <c r="G327" s="50">
        <f t="shared" ref="G327:G369" si="15">IF(A327&lt;=$E$2,F327,SUM(F327,G326))</f>
        <v>9.2679235384615453</v>
      </c>
      <c r="H327" s="50">
        <f>IFERROR(Abstract!$C$9+(Abstract!$D$9*D327),-8888)</f>
        <v>4.4490407692307698E-3</v>
      </c>
      <c r="I327" s="50">
        <f>IF(D327&gt;Abstract!$E$9,H327,0)</f>
        <v>4.4490407692307698E-3</v>
      </c>
      <c r="J327" s="36">
        <f t="shared" ref="J327:J369" si="16">IF(A327&lt;=$E$2,I327,SUM(I327,J326))</f>
        <v>2.7491631795384586</v>
      </c>
      <c r="K327" s="36">
        <f>IFERROR(IF(G327&gt;1, Abstract!$C$10+(Abstract!$D$10*D327),0),-8888)</f>
        <v>-7.0255307692307714E-3</v>
      </c>
      <c r="L327" s="36">
        <f>IF(D327&gt;Abstract!$E$10,K327,0)</f>
        <v>0</v>
      </c>
      <c r="M327" s="54">
        <f>IF(A327&lt;=Fenologia_Olea_europaea!$F$3,L327,SUM(L327,M326))</f>
        <v>1.1818837730769236</v>
      </c>
      <c r="N327">
        <f t="shared" ref="N327:N368" si="17">N326+1</f>
        <v>323</v>
      </c>
    </row>
    <row r="328" spans="1:14" x14ac:dyDescent="0.3">
      <c r="A328" s="44">
        <f>Fenologia_Olea_europaea!A326</f>
        <v>44155</v>
      </c>
      <c r="B328" s="3">
        <v>15.479230769230771</v>
      </c>
      <c r="C328" s="3">
        <v>6.4869230769230759</v>
      </c>
      <c r="D328" s="38">
        <f>IF(Fenologia_Olea_europaea!B326="",0,Fenologia_Olea_europaea!B326)</f>
        <v>10.983076923076924</v>
      </c>
      <c r="E328" s="50">
        <f xml:space="preserve"> IFERROR(Abstract!$C$8+ (Abstract!$D$8 * D328),-8888)</f>
        <v>6.6407692307692348E-3</v>
      </c>
      <c r="F328" s="50">
        <f>IF(D328&gt;Abstract!$E$8,E328,0)</f>
        <v>6.6407692307692348E-3</v>
      </c>
      <c r="G328" s="50">
        <f t="shared" si="15"/>
        <v>9.2745643076923141</v>
      </c>
      <c r="H328" s="50">
        <f>IFERROR(Abstract!$C$9+(Abstract!$D$9*D328),-8888)</f>
        <v>4.0838507692307702E-3</v>
      </c>
      <c r="I328" s="50">
        <f>IF(D328&gt;Abstract!$E$9,H328,0)</f>
        <v>4.0838507692307702E-3</v>
      </c>
      <c r="J328" s="36">
        <f t="shared" si="16"/>
        <v>2.7532470303076892</v>
      </c>
      <c r="K328" s="36">
        <f>IFERROR(IF(G328&gt;1, Abstract!$C$10+(Abstract!$D$10*D328),0),-8888)</f>
        <v>-7.6318307692307685E-3</v>
      </c>
      <c r="L328" s="36">
        <f>IF(D328&gt;Abstract!$E$10,K328,0)</f>
        <v>0</v>
      </c>
      <c r="M328" s="54">
        <f>IF(A328&lt;=Fenologia_Olea_europaea!$F$3,L328,SUM(L328,M327))</f>
        <v>1.1818837730769236</v>
      </c>
      <c r="N328">
        <f t="shared" si="17"/>
        <v>324</v>
      </c>
    </row>
    <row r="329" spans="1:14" x14ac:dyDescent="0.3">
      <c r="A329" s="44">
        <f>Fenologia_Olea_europaea!A327</f>
        <v>44156</v>
      </c>
      <c r="B329" s="3">
        <v>13.852307692307692</v>
      </c>
      <c r="C329" s="3">
        <v>6.0315384615384611</v>
      </c>
      <c r="D329" s="38">
        <f>IF(Fenologia_Olea_europaea!B327="",0,Fenologia_Olea_europaea!B327)</f>
        <v>9.9419230769230769</v>
      </c>
      <c r="E329" s="50">
        <f xml:space="preserve"> IFERROR(Abstract!$C$8+ (Abstract!$D$8 * D329),-8888)</f>
        <v>2.9967307692307654E-3</v>
      </c>
      <c r="F329" s="50">
        <f>IF(D329&gt;Abstract!$E$8,E329,0)</f>
        <v>2.9967307692307654E-3</v>
      </c>
      <c r="G329" s="50">
        <f t="shared" si="15"/>
        <v>9.2775610384615455</v>
      </c>
      <c r="H329" s="50">
        <f>IFERROR(Abstract!$C$9+(Abstract!$D$9*D329),-8888)</f>
        <v>3.2748742307692306E-3</v>
      </c>
      <c r="I329" s="50">
        <f>IF(D329&gt;Abstract!$E$9,H329,0)</f>
        <v>3.2748742307692306E-3</v>
      </c>
      <c r="J329" s="36">
        <f t="shared" si="16"/>
        <v>2.7565219045384586</v>
      </c>
      <c r="K329" s="36">
        <f>IFERROR(IF(G329&gt;1, Abstract!$C$10+(Abstract!$D$10*D329),0),-8888)</f>
        <v>-8.9749192307692315E-3</v>
      </c>
      <c r="L329" s="36">
        <f>IF(D329&gt;Abstract!$E$10,K329,0)</f>
        <v>0</v>
      </c>
      <c r="M329" s="54">
        <f>IF(A329&lt;=Fenologia_Olea_europaea!$F$3,L329,SUM(L329,M328))</f>
        <v>1.1818837730769236</v>
      </c>
      <c r="N329">
        <f t="shared" si="17"/>
        <v>325</v>
      </c>
    </row>
    <row r="330" spans="1:14" x14ac:dyDescent="0.3">
      <c r="A330" s="44">
        <f>Fenologia_Olea_europaea!A328</f>
        <v>44157</v>
      </c>
      <c r="B330" s="3">
        <v>14.798461538461538</v>
      </c>
      <c r="C330" s="3">
        <v>5.3061538461538467</v>
      </c>
      <c r="D330" s="38">
        <f>IF(Fenologia_Olea_europaea!B328="",0,Fenologia_Olea_europaea!B328)</f>
        <v>10.052307692307693</v>
      </c>
      <c r="E330" s="50">
        <f xml:space="preserve"> IFERROR(Abstract!$C$8+ (Abstract!$D$8 * D330),-8888)</f>
        <v>3.3830769230769261E-3</v>
      </c>
      <c r="F330" s="50">
        <f>IF(D330&gt;Abstract!$E$8,E330,0)</f>
        <v>3.3830769230769261E-3</v>
      </c>
      <c r="G330" s="50">
        <f t="shared" si="15"/>
        <v>9.2809441153846226</v>
      </c>
      <c r="H330" s="50">
        <f>IFERROR(Abstract!$C$9+(Abstract!$D$9*D330),-8888)</f>
        <v>3.3606430769230772E-3</v>
      </c>
      <c r="I330" s="50">
        <f>IF(D330&gt;Abstract!$E$9,H330,0)</f>
        <v>3.3606430769230772E-3</v>
      </c>
      <c r="J330" s="36">
        <f t="shared" si="16"/>
        <v>2.7598825476153817</v>
      </c>
      <c r="K330" s="36">
        <f>IFERROR(IF(G330&gt;1, Abstract!$C$10+(Abstract!$D$10*D330),0),-8888)</f>
        <v>-8.8325230769230774E-3</v>
      </c>
      <c r="L330" s="36">
        <f>IF(D330&gt;Abstract!$E$10,K330,0)</f>
        <v>0</v>
      </c>
      <c r="M330" s="54">
        <f>IF(A330&lt;=Fenologia_Olea_europaea!$F$3,L330,SUM(L330,M329))</f>
        <v>1.1818837730769236</v>
      </c>
      <c r="N330">
        <f t="shared" si="17"/>
        <v>326</v>
      </c>
    </row>
    <row r="331" spans="1:14" x14ac:dyDescent="0.3">
      <c r="A331" s="44">
        <f>Fenologia_Olea_europaea!A329</f>
        <v>44158</v>
      </c>
      <c r="B331" s="3">
        <v>15.859230769230768</v>
      </c>
      <c r="C331" s="3">
        <v>5.9769230769230761</v>
      </c>
      <c r="D331" s="38">
        <f>IF(Fenologia_Olea_europaea!B329="",0,Fenologia_Olea_europaea!B329)</f>
        <v>10.918076923076923</v>
      </c>
      <c r="E331" s="50">
        <f xml:space="preserve"> IFERROR(Abstract!$C$8+ (Abstract!$D$8 * D331),-8888)</f>
        <v>6.4132692307692293E-3</v>
      </c>
      <c r="F331" s="50">
        <f>IF(D331&gt;Abstract!$E$8,E331,0)</f>
        <v>6.4132692307692293E-3</v>
      </c>
      <c r="G331" s="50">
        <f t="shared" si="15"/>
        <v>9.2873573846153921</v>
      </c>
      <c r="H331" s="50">
        <f>IFERROR(Abstract!$C$9+(Abstract!$D$9*D331),-8888)</f>
        <v>4.0333457692307692E-3</v>
      </c>
      <c r="I331" s="50">
        <f>IF(D331&gt;Abstract!$E$9,H331,0)</f>
        <v>4.0333457692307692E-3</v>
      </c>
      <c r="J331" s="36">
        <f t="shared" si="16"/>
        <v>2.7639158933846124</v>
      </c>
      <c r="K331" s="36">
        <f>IFERROR(IF(G331&gt;1, Abstract!$C$10+(Abstract!$D$10*D331),0),-8888)</f>
        <v>-7.7156807692307702E-3</v>
      </c>
      <c r="L331" s="36">
        <f>IF(D331&gt;Abstract!$E$10,K331,0)</f>
        <v>0</v>
      </c>
      <c r="M331" s="54">
        <f>IF(A331&lt;=Fenologia_Olea_europaea!$F$3,L331,SUM(L331,M330))</f>
        <v>1.1818837730769236</v>
      </c>
      <c r="N331">
        <f t="shared" si="17"/>
        <v>327</v>
      </c>
    </row>
    <row r="332" spans="1:14" x14ac:dyDescent="0.3">
      <c r="A332" s="44">
        <f>Fenologia_Olea_europaea!A330</f>
        <v>44159</v>
      </c>
      <c r="B332" s="3">
        <v>15.975384615384616</v>
      </c>
      <c r="C332" s="3">
        <v>6.7830769230769228</v>
      </c>
      <c r="D332" s="38">
        <f>IF(Fenologia_Olea_europaea!B330="",0,Fenologia_Olea_europaea!B330)</f>
        <v>11.379230769230769</v>
      </c>
      <c r="E332" s="50">
        <f xml:space="preserve"> IFERROR(Abstract!$C$8+ (Abstract!$D$8 * D332),-8888)</f>
        <v>8.0273076923076947E-3</v>
      </c>
      <c r="F332" s="50">
        <f>IF(D332&gt;Abstract!$E$8,E332,0)</f>
        <v>8.0273076923076947E-3</v>
      </c>
      <c r="G332" s="50">
        <f t="shared" si="15"/>
        <v>9.2953846923076995</v>
      </c>
      <c r="H332" s="50">
        <f>IFERROR(Abstract!$C$9+(Abstract!$D$9*D332),-8888)</f>
        <v>4.3916623076923076E-3</v>
      </c>
      <c r="I332" s="50">
        <f>IF(D332&gt;Abstract!$E$9,H332,0)</f>
        <v>4.3916623076923076E-3</v>
      </c>
      <c r="J332" s="36">
        <f t="shared" si="16"/>
        <v>2.7683075556923047</v>
      </c>
      <c r="K332" s="36">
        <f>IFERROR(IF(G332&gt;1, Abstract!$C$10+(Abstract!$D$10*D332),0),-8888)</f>
        <v>-7.1207923076923082E-3</v>
      </c>
      <c r="L332" s="36">
        <f>IF(D332&gt;Abstract!$E$10,K332,0)</f>
        <v>0</v>
      </c>
      <c r="M332" s="54">
        <f>IF(A332&lt;=Fenologia_Olea_europaea!$F$3,L332,SUM(L332,M331))</f>
        <v>1.1818837730769236</v>
      </c>
      <c r="N332">
        <f t="shared" si="17"/>
        <v>328</v>
      </c>
    </row>
    <row r="333" spans="1:14" x14ac:dyDescent="0.3">
      <c r="A333" s="44">
        <f>Fenologia_Olea_europaea!A331</f>
        <v>44160</v>
      </c>
      <c r="B333" s="3">
        <v>16.274615384615384</v>
      </c>
      <c r="C333" s="3">
        <v>6.1769230769230763</v>
      </c>
      <c r="D333" s="38">
        <f>IF(Fenologia_Olea_europaea!B331="",0,Fenologia_Olea_europaea!B331)</f>
        <v>11.225769230769231</v>
      </c>
      <c r="E333" s="50">
        <f xml:space="preserve"> IFERROR(Abstract!$C$8+ (Abstract!$D$8 * D333),-8888)</f>
        <v>7.4901923076923088E-3</v>
      </c>
      <c r="F333" s="50">
        <f>IF(D333&gt;Abstract!$E$8,E333,0)</f>
        <v>7.4901923076923088E-3</v>
      </c>
      <c r="G333" s="50">
        <f t="shared" si="15"/>
        <v>9.3028748846153917</v>
      </c>
      <c r="H333" s="50">
        <f>IFERROR(Abstract!$C$9+(Abstract!$D$9*D333),-8888)</f>
        <v>4.2724226923076926E-3</v>
      </c>
      <c r="I333" s="50">
        <f>IF(D333&gt;Abstract!$E$9,H333,0)</f>
        <v>4.2724226923076926E-3</v>
      </c>
      <c r="J333" s="36">
        <f t="shared" si="16"/>
        <v>2.7725799783846123</v>
      </c>
      <c r="K333" s="36">
        <f>IFERROR(IF(G333&gt;1, Abstract!$C$10+(Abstract!$D$10*D333),0),-8888)</f>
        <v>-7.3187576923076925E-3</v>
      </c>
      <c r="L333" s="36">
        <f>IF(D333&gt;Abstract!$E$10,K333,0)</f>
        <v>0</v>
      </c>
      <c r="M333" s="54">
        <f>IF(A333&lt;=Fenologia_Olea_europaea!$F$3,L333,SUM(L333,M332))</f>
        <v>1.1818837730769236</v>
      </c>
      <c r="N333">
        <f t="shared" si="17"/>
        <v>329</v>
      </c>
    </row>
    <row r="334" spans="1:14" x14ac:dyDescent="0.3">
      <c r="A334" s="44">
        <f>Fenologia_Olea_europaea!A332</f>
        <v>44161</v>
      </c>
      <c r="B334" s="3">
        <v>7.31</v>
      </c>
      <c r="C334" s="3">
        <v>2.7629999999999999</v>
      </c>
      <c r="D334" s="38">
        <f>IF(Fenologia_Olea_europaea!B332="",0,Fenologia_Olea_europaea!B332)</f>
        <v>5.0365000000000002</v>
      </c>
      <c r="E334" s="50">
        <f xml:space="preserve"> IFERROR(Abstract!$C$8+ (Abstract!$D$8 * D334),-8888)</f>
        <v>-1.4172250000000001E-2</v>
      </c>
      <c r="F334" s="50">
        <f>IF(D334&gt;Abstract!$E$8,E334,0)</f>
        <v>0</v>
      </c>
      <c r="G334" s="50">
        <f t="shared" si="15"/>
        <v>9.3028748846153917</v>
      </c>
      <c r="H334" s="50">
        <f>IFERROR(Abstract!$C$9+(Abstract!$D$9*D334),-8888)</f>
        <v>-5.3663949999999995E-4</v>
      </c>
      <c r="I334" s="50">
        <f>IF(D334&gt;Abstract!$E$9,H334,0)</f>
        <v>0</v>
      </c>
      <c r="J334" s="36">
        <f t="shared" si="16"/>
        <v>2.7725799783846123</v>
      </c>
      <c r="K334" s="36">
        <f>IFERROR(IF(G334&gt;1, Abstract!$C$10+(Abstract!$D$10*D334),0),-8888)</f>
        <v>-1.5302915E-2</v>
      </c>
      <c r="L334" s="36">
        <f>IF(D334&gt;Abstract!$E$10,K334,0)</f>
        <v>0</v>
      </c>
      <c r="M334" s="54">
        <f>IF(A334&lt;=Fenologia_Olea_europaea!$F$3,L334,SUM(L334,M333))</f>
        <v>1.1818837730769236</v>
      </c>
      <c r="N334">
        <f t="shared" si="17"/>
        <v>330</v>
      </c>
    </row>
    <row r="335" spans="1:14" x14ac:dyDescent="0.3">
      <c r="A335" s="44">
        <f>Fenologia_Olea_europaea!A333</f>
        <v>44162</v>
      </c>
      <c r="B335" s="3">
        <v>7.7</v>
      </c>
      <c r="C335" s="3">
        <v>2.3330000000000002</v>
      </c>
      <c r="D335" s="38">
        <f>IF(Fenologia_Olea_europaea!B333="",0,Fenologia_Olea_europaea!B333)</f>
        <v>5.0165000000000006</v>
      </c>
      <c r="E335" s="50">
        <f xml:space="preserve"> IFERROR(Abstract!$C$8+ (Abstract!$D$8 * D335),-8888)</f>
        <v>-1.4242249999999998E-2</v>
      </c>
      <c r="F335" s="50">
        <f>IF(D335&gt;Abstract!$E$8,E335,0)</f>
        <v>0</v>
      </c>
      <c r="G335" s="50">
        <f t="shared" si="15"/>
        <v>9.3028748846153917</v>
      </c>
      <c r="H335" s="50">
        <f>IFERROR(Abstract!$C$9+(Abstract!$D$9*D335),-8888)</f>
        <v>-5.5217949999999917E-4</v>
      </c>
      <c r="I335" s="50">
        <f>IF(D335&gt;Abstract!$E$9,H335,0)</f>
        <v>0</v>
      </c>
      <c r="J335" s="36">
        <f t="shared" si="16"/>
        <v>2.7725799783846123</v>
      </c>
      <c r="K335" s="36">
        <f>IFERROR(IF(G335&gt;1, Abstract!$C$10+(Abstract!$D$10*D335),0),-8888)</f>
        <v>-1.5328715E-2</v>
      </c>
      <c r="L335" s="36">
        <f>IF(D335&gt;Abstract!$E$10,K335,0)</f>
        <v>0</v>
      </c>
      <c r="M335" s="54">
        <f>IF(A335&lt;=Fenologia_Olea_europaea!$F$3,L335,SUM(L335,M334))</f>
        <v>1.1818837730769236</v>
      </c>
      <c r="N335">
        <f t="shared" si="17"/>
        <v>331</v>
      </c>
    </row>
    <row r="336" spans="1:14" x14ac:dyDescent="0.3">
      <c r="A336" s="44">
        <f>Fenologia_Olea_europaea!A334</f>
        <v>44163</v>
      </c>
      <c r="B336" s="3">
        <v>11.43</v>
      </c>
      <c r="C336" s="3">
        <v>4.0780000000000003</v>
      </c>
      <c r="D336" s="38">
        <f>IF(Fenologia_Olea_europaea!B334="",0,Fenologia_Olea_europaea!B334)</f>
        <v>7.7539999999999996</v>
      </c>
      <c r="E336" s="50">
        <f xml:space="preserve"> IFERROR(Abstract!$C$8+ (Abstract!$D$8 * D336),-8888)</f>
        <v>-4.6610000000000019E-3</v>
      </c>
      <c r="F336" s="50">
        <f>IF(D336&gt;Abstract!$E$8,E336,0)</f>
        <v>0</v>
      </c>
      <c r="G336" s="50">
        <f t="shared" si="15"/>
        <v>9.3028748846153917</v>
      </c>
      <c r="H336" s="50">
        <f>IFERROR(Abstract!$C$9+(Abstract!$D$9*D336),-8888)</f>
        <v>1.5748580000000002E-3</v>
      </c>
      <c r="I336" s="50">
        <f>IF(D336&gt;Abstract!$E$9,H336,0)</f>
        <v>1.5748580000000002E-3</v>
      </c>
      <c r="J336" s="36">
        <f t="shared" si="16"/>
        <v>2.7741548363846125</v>
      </c>
      <c r="K336" s="36">
        <f>IFERROR(IF(G336&gt;1, Abstract!$C$10+(Abstract!$D$10*D336),0),-8888)</f>
        <v>-1.1797340000000002E-2</v>
      </c>
      <c r="L336" s="36">
        <f>IF(D336&gt;Abstract!$E$10,K336,0)</f>
        <v>0</v>
      </c>
      <c r="M336" s="54">
        <f>IF(A336&lt;=Fenologia_Olea_europaea!$F$3,L336,SUM(L336,M335))</f>
        <v>1.1818837730769236</v>
      </c>
      <c r="N336">
        <f t="shared" si="17"/>
        <v>332</v>
      </c>
    </row>
    <row r="337" spans="1:14" x14ac:dyDescent="0.3">
      <c r="A337" s="44">
        <f>Fenologia_Olea_europaea!A335</f>
        <v>44164</v>
      </c>
      <c r="B337" s="3">
        <v>12.48</v>
      </c>
      <c r="C337" s="3">
        <v>2.895</v>
      </c>
      <c r="D337" s="38">
        <f>IF(Fenologia_Olea_europaea!B335="",0,Fenologia_Olea_europaea!B335)</f>
        <v>7.6875</v>
      </c>
      <c r="E337" s="50">
        <f xml:space="preserve"> IFERROR(Abstract!$C$8+ (Abstract!$D$8 * D337),-8888)</f>
        <v>-4.8937500000000023E-3</v>
      </c>
      <c r="F337" s="50">
        <f>IF(D337&gt;Abstract!$E$8,E337,0)</f>
        <v>0</v>
      </c>
      <c r="G337" s="50">
        <f t="shared" si="15"/>
        <v>9.3028748846153917</v>
      </c>
      <c r="H337" s="50">
        <f>IFERROR(Abstract!$C$9+(Abstract!$D$9*D337),-8888)</f>
        <v>1.5231875000000002E-3</v>
      </c>
      <c r="I337" s="50">
        <f>IF(D337&gt;Abstract!$E$9,H337,0)</f>
        <v>1.5231875000000002E-3</v>
      </c>
      <c r="J337" s="36">
        <f t="shared" si="16"/>
        <v>2.7756780238846126</v>
      </c>
      <c r="K337" s="36">
        <f>IFERROR(IF(G337&gt;1, Abstract!$C$10+(Abstract!$D$10*D337),0),-8888)</f>
        <v>-1.1883125000000001E-2</v>
      </c>
      <c r="L337" s="36">
        <f>IF(D337&gt;Abstract!$E$10,K337,0)</f>
        <v>0</v>
      </c>
      <c r="M337" s="54">
        <f>IF(A337&lt;=Fenologia_Olea_europaea!$F$3,L337,SUM(L337,M336))</f>
        <v>1.1818837730769236</v>
      </c>
      <c r="N337">
        <f t="shared" si="17"/>
        <v>333</v>
      </c>
    </row>
    <row r="338" spans="1:14" x14ac:dyDescent="0.3">
      <c r="A338" s="44">
        <f>Fenologia_Olea_europaea!A336</f>
        <v>44165</v>
      </c>
      <c r="B338" s="3">
        <v>13.43</v>
      </c>
      <c r="C338" s="3">
        <v>8.17</v>
      </c>
      <c r="D338" s="38">
        <f>IF(Fenologia_Olea_europaea!B336="",0,Fenologia_Olea_europaea!B336)</f>
        <v>10.8</v>
      </c>
      <c r="E338" s="50">
        <f xml:space="preserve"> IFERROR(Abstract!$C$8+ (Abstract!$D$8 * D338),-8888)</f>
        <v>5.9999999999999984E-3</v>
      </c>
      <c r="F338" s="50">
        <f>IF(D338&gt;Abstract!$E$8,E338,0)</f>
        <v>5.9999999999999984E-3</v>
      </c>
      <c r="G338" s="50">
        <f t="shared" si="15"/>
        <v>9.3088748846153919</v>
      </c>
      <c r="H338" s="50">
        <f>IFERROR(Abstract!$C$9+(Abstract!$D$9*D338),-8888)</f>
        <v>3.9416000000000008E-3</v>
      </c>
      <c r="I338" s="50">
        <f>IF(D338&gt;Abstract!$E$9,H338,0)</f>
        <v>3.9416000000000008E-3</v>
      </c>
      <c r="J338" s="36">
        <f t="shared" si="16"/>
        <v>2.7796196238846127</v>
      </c>
      <c r="K338" s="36">
        <f>IFERROR(IF(G338&gt;1, Abstract!$C$10+(Abstract!$D$10*D338),0),-8888)</f>
        <v>-7.868E-3</v>
      </c>
      <c r="L338" s="36">
        <f>IF(D338&gt;Abstract!$E$10,K338,0)</f>
        <v>0</v>
      </c>
      <c r="M338" s="54">
        <f>IF(A338&lt;=Fenologia_Olea_europaea!$F$3,L338,SUM(L338,M337))</f>
        <v>1.1818837730769236</v>
      </c>
      <c r="N338">
        <f t="shared" si="17"/>
        <v>334</v>
      </c>
    </row>
    <row r="339" spans="1:14" x14ac:dyDescent="0.3">
      <c r="A339" s="44">
        <f>Fenologia_Olea_europaea!A337</f>
        <v>44166</v>
      </c>
      <c r="B339" s="3">
        <v>17.059999999999999</v>
      </c>
      <c r="C339" s="3">
        <v>11.55</v>
      </c>
      <c r="D339" s="38">
        <f>IF(Fenologia_Olea_europaea!B337="",0,Fenologia_Olea_europaea!B337)</f>
        <v>14.305</v>
      </c>
      <c r="E339" s="50">
        <f xml:space="preserve"> IFERROR(Abstract!$C$8+ (Abstract!$D$8 * D339),-8888)</f>
        <v>1.8267499999999999E-2</v>
      </c>
      <c r="F339" s="50">
        <f>IF(D339&gt;Abstract!$E$8,E339,0)</f>
        <v>1.8267499999999999E-2</v>
      </c>
      <c r="G339" s="50">
        <f t="shared" si="15"/>
        <v>9.3271423846153922</v>
      </c>
      <c r="H339" s="50">
        <f>IFERROR(Abstract!$C$9+(Abstract!$D$9*D339),-8888)</f>
        <v>6.6649850000000009E-3</v>
      </c>
      <c r="I339" s="50">
        <f>IF(D339&gt;Abstract!$E$9,H339,0)</f>
        <v>6.6649850000000009E-3</v>
      </c>
      <c r="J339" s="36">
        <f t="shared" si="16"/>
        <v>2.7862846088846127</v>
      </c>
      <c r="K339" s="36">
        <f>IFERROR(IF(G339&gt;1, Abstract!$C$10+(Abstract!$D$10*D339),0),-8888)</f>
        <v>-3.3465500000000002E-3</v>
      </c>
      <c r="L339" s="36">
        <f>IF(D339&gt;Abstract!$E$10,K339,0)</f>
        <v>0</v>
      </c>
      <c r="M339" s="54">
        <f>IF(A339&lt;=Fenologia_Olea_europaea!$F$3,L339,SUM(L339,M338))</f>
        <v>1.1818837730769236</v>
      </c>
      <c r="N339">
        <f t="shared" si="17"/>
        <v>335</v>
      </c>
    </row>
    <row r="340" spans="1:14" x14ac:dyDescent="0.3">
      <c r="A340" s="44">
        <f>Fenologia_Olea_europaea!A338</f>
        <v>44167</v>
      </c>
      <c r="B340" s="3">
        <v>12.71</v>
      </c>
      <c r="C340" s="3">
        <v>5.2619999999999996</v>
      </c>
      <c r="D340" s="38">
        <f>IF(Fenologia_Olea_europaea!B338="",0,Fenologia_Olea_europaea!B338)</f>
        <v>8.9860000000000007</v>
      </c>
      <c r="E340" s="50">
        <f xml:space="preserve"> IFERROR(Abstract!$C$8+ (Abstract!$D$8 * D340),-8888)</f>
        <v>-3.4900000000000209E-4</v>
      </c>
      <c r="F340" s="50">
        <f>IF(D340&gt;Abstract!$E$8,E340,0)</f>
        <v>0</v>
      </c>
      <c r="G340" s="50">
        <f t="shared" si="15"/>
        <v>9.3271423846153922</v>
      </c>
      <c r="H340" s="50">
        <f>IFERROR(Abstract!$C$9+(Abstract!$D$9*D340),-8888)</f>
        <v>2.5321220000000004E-3</v>
      </c>
      <c r="I340" s="50">
        <f>IF(D340&gt;Abstract!$E$9,H340,0)</f>
        <v>2.5321220000000004E-3</v>
      </c>
      <c r="J340" s="36">
        <f t="shared" si="16"/>
        <v>2.7888167308846126</v>
      </c>
      <c r="K340" s="36">
        <f>IFERROR(IF(G340&gt;1, Abstract!$C$10+(Abstract!$D$10*D340),0),-8888)</f>
        <v>-1.020806E-2</v>
      </c>
      <c r="L340" s="36">
        <f>IF(D340&gt;Abstract!$E$10,K340,0)</f>
        <v>0</v>
      </c>
      <c r="M340" s="54">
        <f>IF(A340&lt;=Fenologia_Olea_europaea!$F$3,L340,SUM(L340,M339))</f>
        <v>1.1818837730769236</v>
      </c>
      <c r="N340">
        <f t="shared" si="17"/>
        <v>336</v>
      </c>
    </row>
    <row r="341" spans="1:14" x14ac:dyDescent="0.3">
      <c r="A341" s="44">
        <f>Fenologia_Olea_europaea!A339</f>
        <v>44168</v>
      </c>
      <c r="B341" s="3">
        <v>12.28</v>
      </c>
      <c r="C341" s="3">
        <v>2.96</v>
      </c>
      <c r="D341" s="38">
        <f>IF(Fenologia_Olea_europaea!B339="",0,Fenologia_Olea_europaea!B339)</f>
        <v>7.6199999999999992</v>
      </c>
      <c r="E341" s="50">
        <f xml:space="preserve"> IFERROR(Abstract!$C$8+ (Abstract!$D$8 * D341),-8888)</f>
        <v>-5.1300000000000026E-3</v>
      </c>
      <c r="F341" s="50">
        <f>IF(D341&gt;Abstract!$E$8,E341,0)</f>
        <v>0</v>
      </c>
      <c r="G341" s="50">
        <f t="shared" si="15"/>
        <v>9.3271423846153922</v>
      </c>
      <c r="H341" s="50">
        <f>IFERROR(Abstract!$C$9+(Abstract!$D$9*D341),-8888)</f>
        <v>1.4707399999999999E-3</v>
      </c>
      <c r="I341" s="50">
        <f>IF(D341&gt;Abstract!$E$9,H341,0)</f>
        <v>1.4707399999999999E-3</v>
      </c>
      <c r="J341" s="36">
        <f t="shared" si="16"/>
        <v>2.7902874708846124</v>
      </c>
      <c r="K341" s="36">
        <f>IFERROR(IF(G341&gt;1, Abstract!$C$10+(Abstract!$D$10*D341),0),-8888)</f>
        <v>-1.1970200000000002E-2</v>
      </c>
      <c r="L341" s="36">
        <f>IF(D341&gt;Abstract!$E$10,K341,0)</f>
        <v>0</v>
      </c>
      <c r="M341" s="54">
        <f>IF(A341&lt;=Fenologia_Olea_europaea!$F$3,L341,SUM(L341,M340))</f>
        <v>1.1818837730769236</v>
      </c>
      <c r="N341">
        <f t="shared" si="17"/>
        <v>337</v>
      </c>
    </row>
    <row r="342" spans="1:14" x14ac:dyDescent="0.3">
      <c r="A342" s="44">
        <f>Fenologia_Olea_europaea!A340</f>
        <v>44169</v>
      </c>
      <c r="B342" s="3">
        <v>13.01</v>
      </c>
      <c r="C342" s="3">
        <v>2.3330000000000002</v>
      </c>
      <c r="D342" s="38">
        <f>IF(Fenologia_Olea_europaea!B340="",0,Fenologia_Olea_europaea!B340)</f>
        <v>7.6715</v>
      </c>
      <c r="E342" s="50">
        <f xml:space="preserve"> IFERROR(Abstract!$C$8+ (Abstract!$D$8 * D342),-8888)</f>
        <v>-4.9497500000000028E-3</v>
      </c>
      <c r="F342" s="50">
        <f>IF(D342&gt;Abstract!$E$8,E342,0)</f>
        <v>0</v>
      </c>
      <c r="G342" s="50">
        <f t="shared" si="15"/>
        <v>9.3271423846153922</v>
      </c>
      <c r="H342" s="50">
        <f>IFERROR(Abstract!$C$9+(Abstract!$D$9*D342),-8888)</f>
        <v>1.5107555000000005E-3</v>
      </c>
      <c r="I342" s="50">
        <f>IF(D342&gt;Abstract!$E$9,H342,0)</f>
        <v>1.5107555000000005E-3</v>
      </c>
      <c r="J342" s="36">
        <f t="shared" si="16"/>
        <v>2.7917982263846124</v>
      </c>
      <c r="K342" s="36">
        <f>IFERROR(IF(G342&gt;1, Abstract!$C$10+(Abstract!$D$10*D342),0),-8888)</f>
        <v>-1.1903765E-2</v>
      </c>
      <c r="L342" s="36">
        <f>IF(D342&gt;Abstract!$E$10,K342,0)</f>
        <v>0</v>
      </c>
      <c r="M342" s="54">
        <f>IF(A342&lt;=Fenologia_Olea_europaea!$F$3,L342,SUM(L342,M341))</f>
        <v>1.1818837730769236</v>
      </c>
      <c r="N342">
        <f t="shared" si="17"/>
        <v>338</v>
      </c>
    </row>
    <row r="343" spans="1:14" x14ac:dyDescent="0.3">
      <c r="A343" s="44">
        <f>Fenologia_Olea_europaea!A341</f>
        <v>44170</v>
      </c>
      <c r="B343" s="3">
        <v>14.81</v>
      </c>
      <c r="C343" s="3">
        <v>4.1829999999999998</v>
      </c>
      <c r="D343" s="38">
        <f>IF(Fenologia_Olea_europaea!B341="",0,Fenologia_Olea_europaea!B341)</f>
        <v>9.4965000000000011</v>
      </c>
      <c r="E343" s="50">
        <f xml:space="preserve"> IFERROR(Abstract!$C$8+ (Abstract!$D$8 * D343),-8888)</f>
        <v>1.4377500000000015E-3</v>
      </c>
      <c r="F343" s="50">
        <f>IF(D343&gt;Abstract!$E$8,E343,0)</f>
        <v>1.4377500000000015E-3</v>
      </c>
      <c r="G343" s="50">
        <f t="shared" si="15"/>
        <v>9.3285801346153914</v>
      </c>
      <c r="H343" s="50">
        <f>IFERROR(Abstract!$C$9+(Abstract!$D$9*D343),-8888)</f>
        <v>2.9287805000000012E-3</v>
      </c>
      <c r="I343" s="50">
        <f>IF(D343&gt;Abstract!$E$9,H343,0)</f>
        <v>2.9287805000000012E-3</v>
      </c>
      <c r="J343" s="36">
        <f t="shared" si="16"/>
        <v>2.7947270068846124</v>
      </c>
      <c r="K343" s="36">
        <f>IFERROR(IF(G343&gt;1, Abstract!$C$10+(Abstract!$D$10*D343),0),-8888)</f>
        <v>-9.5495149999999997E-3</v>
      </c>
      <c r="L343" s="36">
        <f>IF(D343&gt;Abstract!$E$10,K343,0)</f>
        <v>0</v>
      </c>
      <c r="M343" s="54">
        <f>IF(A343&lt;=Fenologia_Olea_europaea!$F$3,L343,SUM(L343,M342))</f>
        <v>1.1818837730769236</v>
      </c>
      <c r="N343">
        <f t="shared" si="17"/>
        <v>339</v>
      </c>
    </row>
    <row r="344" spans="1:14" x14ac:dyDescent="0.3">
      <c r="A344" s="44">
        <f>Fenologia_Olea_europaea!A342</f>
        <v>44171</v>
      </c>
      <c r="B344" s="3">
        <v>13.37</v>
      </c>
      <c r="C344" s="3">
        <v>0.64800000000000002</v>
      </c>
      <c r="D344" s="38">
        <f>IF(Fenologia_Olea_europaea!B342="",0,Fenologia_Olea_europaea!B342)</f>
        <v>7.0089999999999995</v>
      </c>
      <c r="E344" s="50">
        <f xml:space="preserve"> IFERROR(Abstract!$C$8+ (Abstract!$D$8 * D344),-8888)</f>
        <v>-7.2685000000000041E-3</v>
      </c>
      <c r="F344" s="50">
        <f>IF(D344&gt;Abstract!$E$8,E344,0)</f>
        <v>0</v>
      </c>
      <c r="G344" s="50">
        <f t="shared" si="15"/>
        <v>9.3285801346153914</v>
      </c>
      <c r="H344" s="50">
        <f>IFERROR(Abstract!$C$9+(Abstract!$D$9*D344),-8888)</f>
        <v>9.959929999999997E-4</v>
      </c>
      <c r="I344" s="50">
        <f>IF(D344&gt;Abstract!$E$9,H344,0)</f>
        <v>9.959929999999997E-4</v>
      </c>
      <c r="J344" s="36">
        <f t="shared" si="16"/>
        <v>2.7957229998846125</v>
      </c>
      <c r="K344" s="36">
        <f>IFERROR(IF(G344&gt;1, Abstract!$C$10+(Abstract!$D$10*D344),0),-8888)</f>
        <v>-1.2758390000000001E-2</v>
      </c>
      <c r="L344" s="36">
        <f>IF(D344&gt;Abstract!$E$10,K344,0)</f>
        <v>0</v>
      </c>
      <c r="M344" s="54">
        <f>IF(A344&lt;=Fenologia_Olea_europaea!$F$3,L344,SUM(L344,M343))</f>
        <v>1.1818837730769236</v>
      </c>
      <c r="N344">
        <f t="shared" si="17"/>
        <v>340</v>
      </c>
    </row>
    <row r="345" spans="1:14" x14ac:dyDescent="0.3">
      <c r="A345" s="44">
        <f>Fenologia_Olea_europaea!A343</f>
        <v>44172</v>
      </c>
      <c r="B345" s="3">
        <v>13.23</v>
      </c>
      <c r="C345" s="3">
        <v>-1.7849999999999999</v>
      </c>
      <c r="D345" s="38">
        <f>IF(Fenologia_Olea_europaea!B343="",0,Fenologia_Olea_europaea!B343)</f>
        <v>5.7225000000000001</v>
      </c>
      <c r="E345" s="50">
        <f xml:space="preserve"> IFERROR(Abstract!$C$8+ (Abstract!$D$8 * D345),-8888)</f>
        <v>-1.177125E-2</v>
      </c>
      <c r="F345" s="50">
        <f>IF(D345&gt;Abstract!$E$8,E345,0)</f>
        <v>0</v>
      </c>
      <c r="G345" s="50">
        <f t="shared" si="15"/>
        <v>9.3285801346153914</v>
      </c>
      <c r="H345" s="50">
        <f>IFERROR(Abstract!$C$9+(Abstract!$D$9*D345),-8888)</f>
        <v>-3.6174999999997667E-6</v>
      </c>
      <c r="I345" s="50">
        <f>IF(D345&gt;Abstract!$E$9,H345,0)</f>
        <v>0</v>
      </c>
      <c r="J345" s="36">
        <f t="shared" si="16"/>
        <v>2.7957229998846125</v>
      </c>
      <c r="K345" s="36">
        <f>IFERROR(IF(G345&gt;1, Abstract!$C$10+(Abstract!$D$10*D345),0),-8888)</f>
        <v>-1.4417975E-2</v>
      </c>
      <c r="L345" s="36">
        <f>IF(D345&gt;Abstract!$E$10,K345,0)</f>
        <v>0</v>
      </c>
      <c r="M345" s="54">
        <f>IF(A345&lt;=Fenologia_Olea_europaea!$F$3,L345,SUM(L345,M344))</f>
        <v>1.1818837730769236</v>
      </c>
      <c r="N345">
        <f t="shared" si="17"/>
        <v>341</v>
      </c>
    </row>
    <row r="346" spans="1:14" x14ac:dyDescent="0.3">
      <c r="A346" s="44">
        <f>Fenologia_Olea_europaea!A344</f>
        <v>44173</v>
      </c>
      <c r="B346" s="3">
        <v>14.62</v>
      </c>
      <c r="C346" s="3">
        <v>1.573</v>
      </c>
      <c r="D346" s="38">
        <f>IF(Fenologia_Olea_europaea!B344="",0,Fenologia_Olea_europaea!B344)</f>
        <v>8.0964999999999989</v>
      </c>
      <c r="E346" s="50">
        <f xml:space="preserve"> IFERROR(Abstract!$C$8+ (Abstract!$D$8 * D346),-8888)</f>
        <v>-3.4622500000000035E-3</v>
      </c>
      <c r="F346" s="50">
        <f>IF(D346&gt;Abstract!$E$8,E346,0)</f>
        <v>0</v>
      </c>
      <c r="G346" s="50">
        <f t="shared" si="15"/>
        <v>9.3285801346153914</v>
      </c>
      <c r="H346" s="50">
        <f>IFERROR(Abstract!$C$9+(Abstract!$D$9*D346),-8888)</f>
        <v>1.8409804999999996E-3</v>
      </c>
      <c r="I346" s="50">
        <f>IF(D346&gt;Abstract!$E$9,H346,0)</f>
        <v>1.8409804999999996E-3</v>
      </c>
      <c r="J346" s="36">
        <f t="shared" si="16"/>
        <v>2.7975639803846124</v>
      </c>
      <c r="K346" s="36">
        <f>IFERROR(IF(G346&gt;1, Abstract!$C$10+(Abstract!$D$10*D346),0),-8888)</f>
        <v>-1.1355515000000002E-2</v>
      </c>
      <c r="L346" s="36">
        <f>IF(D346&gt;Abstract!$E$10,K346,0)</f>
        <v>0</v>
      </c>
      <c r="M346" s="54">
        <f>IF(A346&lt;=Fenologia_Olea_europaea!$F$3,L346,SUM(L346,M345))</f>
        <v>1.1818837730769236</v>
      </c>
      <c r="N346">
        <f t="shared" si="17"/>
        <v>342</v>
      </c>
    </row>
    <row r="347" spans="1:14" x14ac:dyDescent="0.3">
      <c r="A347" s="44">
        <f>Fenologia_Olea_europaea!A345</f>
        <v>44174</v>
      </c>
      <c r="B347" s="3">
        <v>13.67</v>
      </c>
      <c r="C347" s="3">
        <v>4.6390000000000002</v>
      </c>
      <c r="D347" s="38">
        <f>IF(Fenologia_Olea_europaea!B345="",0,Fenologia_Olea_europaea!B345)</f>
        <v>9.1545000000000005</v>
      </c>
      <c r="E347" s="50">
        <f xml:space="preserve"> IFERROR(Abstract!$C$8+ (Abstract!$D$8 * D347),-8888)</f>
        <v>2.4074999999999791E-4</v>
      </c>
      <c r="F347" s="50">
        <f>IF(D347&gt;Abstract!$E$8,E347,0)</f>
        <v>2.4074999999999791E-4</v>
      </c>
      <c r="G347" s="50">
        <f t="shared" si="15"/>
        <v>9.3288208846153911</v>
      </c>
      <c r="H347" s="50">
        <f>IFERROR(Abstract!$C$9+(Abstract!$D$9*D347),-8888)</f>
        <v>2.6630465000000002E-3</v>
      </c>
      <c r="I347" s="50">
        <f>IF(D347&gt;Abstract!$E$9,H347,0)</f>
        <v>2.6630465000000002E-3</v>
      </c>
      <c r="J347" s="36">
        <f t="shared" si="16"/>
        <v>2.8002270268846123</v>
      </c>
      <c r="K347" s="36">
        <f>IFERROR(IF(G347&gt;1, Abstract!$C$10+(Abstract!$D$10*D347),0),-8888)</f>
        <v>-9.9906950000000008E-3</v>
      </c>
      <c r="L347" s="36">
        <f>IF(D347&gt;Abstract!$E$10,K347,0)</f>
        <v>0</v>
      </c>
      <c r="M347" s="54">
        <f>IF(A347&lt;=Fenologia_Olea_europaea!$F$3,L347,SUM(L347,M346))</f>
        <v>1.1818837730769236</v>
      </c>
      <c r="N347">
        <f t="shared" si="17"/>
        <v>343</v>
      </c>
    </row>
    <row r="348" spans="1:14" x14ac:dyDescent="0.3">
      <c r="A348" s="44">
        <f>Fenologia_Olea_europaea!A346</f>
        <v>44175</v>
      </c>
      <c r="B348" s="3">
        <v>14.19</v>
      </c>
      <c r="C348" s="3">
        <v>4.6719999999999997</v>
      </c>
      <c r="D348" s="38">
        <f>IF(Fenologia_Olea_europaea!B346="",0,Fenologia_Olea_europaea!B346)</f>
        <v>9.4309999999999992</v>
      </c>
      <c r="E348" s="50">
        <f xml:space="preserve"> IFERROR(Abstract!$C$8+ (Abstract!$D$8 * D348),-8888)</f>
        <v>1.2084999999999943E-3</v>
      </c>
      <c r="F348" s="50">
        <f>IF(D348&gt;Abstract!$E$8,E348,0)</f>
        <v>1.2084999999999943E-3</v>
      </c>
      <c r="G348" s="50">
        <f t="shared" si="15"/>
        <v>9.3300293846153917</v>
      </c>
      <c r="H348" s="50">
        <f>IFERROR(Abstract!$C$9+(Abstract!$D$9*D348),-8888)</f>
        <v>2.877887E-3</v>
      </c>
      <c r="I348" s="50">
        <f>IF(D348&gt;Abstract!$E$9,H348,0)</f>
        <v>2.877887E-3</v>
      </c>
      <c r="J348" s="36">
        <f t="shared" si="16"/>
        <v>2.8031049138846122</v>
      </c>
      <c r="K348" s="36">
        <f>IFERROR(IF(G348&gt;1, Abstract!$C$10+(Abstract!$D$10*D348),0),-8888)</f>
        <v>-9.6340100000000019E-3</v>
      </c>
      <c r="L348" s="36">
        <f>IF(D348&gt;Abstract!$E$10,K348,0)</f>
        <v>0</v>
      </c>
      <c r="M348" s="54">
        <f>IF(A348&lt;=Fenologia_Olea_europaea!$F$3,L348,SUM(L348,M347))</f>
        <v>1.1818837730769236</v>
      </c>
      <c r="N348">
        <f t="shared" si="17"/>
        <v>344</v>
      </c>
    </row>
    <row r="349" spans="1:14" x14ac:dyDescent="0.3">
      <c r="A349" s="44">
        <f>Fenologia_Olea_europaea!A347</f>
        <v>44176</v>
      </c>
      <c r="B349" s="3">
        <v>13.83</v>
      </c>
      <c r="C349" s="3">
        <v>2.8239999999999998</v>
      </c>
      <c r="D349" s="38">
        <f>IF(Fenologia_Olea_europaea!B347="",0,Fenologia_Olea_europaea!B347)</f>
        <v>8.327</v>
      </c>
      <c r="E349" s="50">
        <f xml:space="preserve"> IFERROR(Abstract!$C$8+ (Abstract!$D$8 * D349),-8888)</f>
        <v>-2.6555000000000016E-3</v>
      </c>
      <c r="F349" s="50">
        <f>IF(D349&gt;Abstract!$E$8,E349,0)</f>
        <v>0</v>
      </c>
      <c r="G349" s="50">
        <f t="shared" si="15"/>
        <v>9.3300293846153917</v>
      </c>
      <c r="H349" s="50">
        <f>IFERROR(Abstract!$C$9+(Abstract!$D$9*D349),-8888)</f>
        <v>2.0200790000000001E-3</v>
      </c>
      <c r="I349" s="50">
        <f>IF(D349&gt;Abstract!$E$9,H349,0)</f>
        <v>2.0200790000000001E-3</v>
      </c>
      <c r="J349" s="36">
        <f t="shared" si="16"/>
        <v>2.805124992884612</v>
      </c>
      <c r="K349" s="36">
        <f>IFERROR(IF(G349&gt;1, Abstract!$C$10+(Abstract!$D$10*D349),0),-8888)</f>
        <v>-1.1058170000000001E-2</v>
      </c>
      <c r="L349" s="36">
        <f>IF(D349&gt;Abstract!$E$10,K349,0)</f>
        <v>0</v>
      </c>
      <c r="M349" s="54">
        <f>IF(A349&lt;=Fenologia_Olea_europaea!$F$3,L349,SUM(L349,M348))</f>
        <v>1.1818837730769236</v>
      </c>
      <c r="N349">
        <f t="shared" si="17"/>
        <v>345</v>
      </c>
    </row>
    <row r="350" spans="1:14" x14ac:dyDescent="0.3">
      <c r="A350" s="44">
        <f>Fenologia_Olea_europaea!A348</f>
        <v>44177</v>
      </c>
      <c r="B350" s="3">
        <v>12.54</v>
      </c>
      <c r="C350" s="3">
        <v>3.0219999999999998</v>
      </c>
      <c r="D350" s="38">
        <f>IF(Fenologia_Olea_europaea!B348="",0,Fenologia_Olea_europaea!B348)</f>
        <v>7.7809999999999997</v>
      </c>
      <c r="E350" s="50">
        <f xml:space="preserve"> IFERROR(Abstract!$C$8+ (Abstract!$D$8 * D350),-8888)</f>
        <v>-4.5665000000000011E-3</v>
      </c>
      <c r="F350" s="50">
        <f>IF(D350&gt;Abstract!$E$8,E350,0)</f>
        <v>0</v>
      </c>
      <c r="G350" s="50">
        <f t="shared" si="15"/>
        <v>9.3300293846153917</v>
      </c>
      <c r="H350" s="50">
        <f>IFERROR(Abstract!$C$9+(Abstract!$D$9*D350),-8888)</f>
        <v>1.5958370000000001E-3</v>
      </c>
      <c r="I350" s="50">
        <f>IF(D350&gt;Abstract!$E$9,H350,0)</f>
        <v>1.5958370000000001E-3</v>
      </c>
      <c r="J350" s="36">
        <f t="shared" si="16"/>
        <v>2.806720829884612</v>
      </c>
      <c r="K350" s="36">
        <f>IFERROR(IF(G350&gt;1, Abstract!$C$10+(Abstract!$D$10*D350),0),-8888)</f>
        <v>-1.176251E-2</v>
      </c>
      <c r="L350" s="36">
        <f>IF(D350&gt;Abstract!$E$10,K350,0)</f>
        <v>0</v>
      </c>
      <c r="M350" s="54">
        <f>IF(A350&lt;=Fenologia_Olea_europaea!$F$3,L350,SUM(L350,M349))</f>
        <v>1.1818837730769236</v>
      </c>
      <c r="N350">
        <f t="shared" si="17"/>
        <v>346</v>
      </c>
    </row>
    <row r="351" spans="1:14" x14ac:dyDescent="0.3">
      <c r="A351" s="44">
        <f>Fenologia_Olea_europaea!A349</f>
        <v>44178</v>
      </c>
      <c r="B351" s="3">
        <v>15.14</v>
      </c>
      <c r="C351" s="3">
        <v>0.51600000000000001</v>
      </c>
      <c r="D351" s="38">
        <f>IF(Fenologia_Olea_europaea!B349="",0,Fenologia_Olea_europaea!B349)</f>
        <v>7.8280000000000003</v>
      </c>
      <c r="E351" s="50">
        <f xml:space="preserve"> IFERROR(Abstract!$C$8+ (Abstract!$D$8 * D351),-8888)</f>
        <v>-4.4019999999999997E-3</v>
      </c>
      <c r="F351" s="50">
        <f>IF(D351&gt;Abstract!$E$8,E351,0)</f>
        <v>0</v>
      </c>
      <c r="G351" s="50">
        <f t="shared" si="15"/>
        <v>9.3300293846153917</v>
      </c>
      <c r="H351" s="50">
        <f>IFERROR(Abstract!$C$9+(Abstract!$D$9*D351),-8888)</f>
        <v>1.6323560000000006E-3</v>
      </c>
      <c r="I351" s="50">
        <f>IF(D351&gt;Abstract!$E$9,H351,0)</f>
        <v>1.6323560000000006E-3</v>
      </c>
      <c r="J351" s="36">
        <f t="shared" si="16"/>
        <v>2.808353185884612</v>
      </c>
      <c r="K351" s="36">
        <f>IFERROR(IF(G351&gt;1, Abstract!$C$10+(Abstract!$D$10*D351),0),-8888)</f>
        <v>-1.170188E-2</v>
      </c>
      <c r="L351" s="36">
        <f>IF(D351&gt;Abstract!$E$10,K351,0)</f>
        <v>0</v>
      </c>
      <c r="M351" s="54">
        <f>IF(A351&lt;=Fenologia_Olea_europaea!$F$3,L351,SUM(L351,M350))</f>
        <v>1.1818837730769236</v>
      </c>
      <c r="N351">
        <f t="shared" si="17"/>
        <v>347</v>
      </c>
    </row>
    <row r="352" spans="1:14" x14ac:dyDescent="0.3">
      <c r="A352" s="44">
        <f>Fenologia_Olea_europaea!A350</f>
        <v>44179</v>
      </c>
      <c r="B352" s="3">
        <v>13.24</v>
      </c>
      <c r="C352" s="3">
        <v>1.1100000000000001</v>
      </c>
      <c r="D352" s="38">
        <f>IF(Fenologia_Olea_europaea!B350="",0,Fenologia_Olea_europaea!B350)</f>
        <v>7.1749999999999998</v>
      </c>
      <c r="E352" s="50">
        <f xml:space="preserve"> IFERROR(Abstract!$C$8+ (Abstract!$D$8 * D352),-8888)</f>
        <v>-6.6875000000000025E-3</v>
      </c>
      <c r="F352" s="50">
        <f>IF(D352&gt;Abstract!$E$8,E352,0)</f>
        <v>0</v>
      </c>
      <c r="G352" s="50">
        <f t="shared" si="15"/>
        <v>9.3300293846153917</v>
      </c>
      <c r="H352" s="50">
        <f>IFERROR(Abstract!$C$9+(Abstract!$D$9*D352),-8888)</f>
        <v>1.1249750000000003E-3</v>
      </c>
      <c r="I352" s="50">
        <f>IF(D352&gt;Abstract!$E$9,H352,0)</f>
        <v>1.1249750000000003E-3</v>
      </c>
      <c r="J352" s="36">
        <f t="shared" si="16"/>
        <v>2.8094781608846122</v>
      </c>
      <c r="K352" s="36">
        <f>IFERROR(IF(G352&gt;1, Abstract!$C$10+(Abstract!$D$10*D352),0),-8888)</f>
        <v>-1.2544250000000002E-2</v>
      </c>
      <c r="L352" s="36">
        <f>IF(D352&gt;Abstract!$E$10,K352,0)</f>
        <v>0</v>
      </c>
      <c r="M352" s="54">
        <f>IF(A352&lt;=Fenologia_Olea_europaea!$F$3,L352,SUM(L352,M351))</f>
        <v>1.1818837730769236</v>
      </c>
      <c r="N352">
        <f t="shared" si="17"/>
        <v>348</v>
      </c>
    </row>
    <row r="353" spans="1:14" x14ac:dyDescent="0.3">
      <c r="A353" s="44">
        <f>Fenologia_Olea_europaea!A351</f>
        <v>44180</v>
      </c>
      <c r="B353" s="3">
        <v>13.1</v>
      </c>
      <c r="C353" s="3">
        <v>7.31</v>
      </c>
      <c r="D353" s="38">
        <f>IF(Fenologia_Olea_europaea!B351="",0,Fenologia_Olea_europaea!B351)</f>
        <v>10.205</v>
      </c>
      <c r="E353" s="50">
        <f xml:space="preserve"> IFERROR(Abstract!$C$8+ (Abstract!$D$8 * D353),-8888)</f>
        <v>3.9174999999999974E-3</v>
      </c>
      <c r="F353" s="50">
        <f>IF(D353&gt;Abstract!$E$8,E353,0)</f>
        <v>3.9174999999999974E-3</v>
      </c>
      <c r="G353" s="50">
        <f t="shared" si="15"/>
        <v>9.3339468846153917</v>
      </c>
      <c r="H353" s="50">
        <f>IFERROR(Abstract!$C$9+(Abstract!$D$9*D353),-8888)</f>
        <v>3.4792849999999995E-3</v>
      </c>
      <c r="I353" s="50">
        <f>IF(D353&gt;Abstract!$E$9,H353,0)</f>
        <v>3.4792849999999995E-3</v>
      </c>
      <c r="J353" s="36">
        <f t="shared" si="16"/>
        <v>2.8129574458846123</v>
      </c>
      <c r="K353" s="36">
        <f>IFERROR(IF(G353&gt;1, Abstract!$C$10+(Abstract!$D$10*D353),0),-8888)</f>
        <v>-8.6355500000000005E-3</v>
      </c>
      <c r="L353" s="36">
        <f>IF(D353&gt;Abstract!$E$10,K353,0)</f>
        <v>0</v>
      </c>
      <c r="M353" s="54">
        <f>IF(A353&lt;=Fenologia_Olea_europaea!$F$3,L353,SUM(L353,M352))</f>
        <v>1.1818837730769236</v>
      </c>
      <c r="N353">
        <f t="shared" si="17"/>
        <v>349</v>
      </c>
    </row>
    <row r="354" spans="1:14" x14ac:dyDescent="0.3">
      <c r="A354" s="44">
        <f>Fenologia_Olea_europaea!A352</f>
        <v>44181</v>
      </c>
      <c r="B354" s="3">
        <v>13.76</v>
      </c>
      <c r="C354" s="3">
        <v>4.4029999999999996</v>
      </c>
      <c r="D354" s="38">
        <f>IF(Fenologia_Olea_europaea!B352="",0,Fenologia_Olea_europaea!B352)</f>
        <v>9.0815000000000001</v>
      </c>
      <c r="E354" s="50">
        <f xml:space="preserve"> IFERROR(Abstract!$C$8+ (Abstract!$D$8 * D354),-8888)</f>
        <v>-1.4750000000000874E-5</v>
      </c>
      <c r="F354" s="50">
        <f>IF(D354&gt;Abstract!$E$8,E354,0)</f>
        <v>0</v>
      </c>
      <c r="G354" s="50">
        <f t="shared" si="15"/>
        <v>9.3339468846153917</v>
      </c>
      <c r="H354" s="50">
        <f>IFERROR(Abstract!$C$9+(Abstract!$D$9*D354),-8888)</f>
        <v>2.6063255000000002E-3</v>
      </c>
      <c r="I354" s="50">
        <f>IF(D354&gt;Abstract!$E$9,H354,0)</f>
        <v>2.6063255000000002E-3</v>
      </c>
      <c r="J354" s="36">
        <f t="shared" si="16"/>
        <v>2.8155637713846122</v>
      </c>
      <c r="K354" s="36">
        <f>IFERROR(IF(G354&gt;1, Abstract!$C$10+(Abstract!$D$10*D354),0),-8888)</f>
        <v>-1.0084865E-2</v>
      </c>
      <c r="L354" s="36">
        <f>IF(D354&gt;Abstract!$E$10,K354,0)</f>
        <v>0</v>
      </c>
      <c r="M354" s="54">
        <f>IF(A354&lt;=Fenologia_Olea_europaea!$F$3,L354,SUM(L354,M353))</f>
        <v>1.1818837730769236</v>
      </c>
      <c r="N354">
        <f t="shared" si="17"/>
        <v>350</v>
      </c>
    </row>
    <row r="355" spans="1:14" x14ac:dyDescent="0.3">
      <c r="A355" s="44">
        <f>Fenologia_Olea_europaea!A353</f>
        <v>44182</v>
      </c>
      <c r="B355" s="3">
        <v>13.95</v>
      </c>
      <c r="C355" s="3">
        <v>0.185</v>
      </c>
      <c r="D355" s="38">
        <f>IF(Fenologia_Olea_europaea!B353="",0,Fenologia_Olea_europaea!B353)</f>
        <v>7.0674999999999999</v>
      </c>
      <c r="E355" s="50">
        <f xml:space="preserve"> IFERROR(Abstract!$C$8+ (Abstract!$D$8 * D355),-8888)</f>
        <v>-7.0637500000000006E-3</v>
      </c>
      <c r="F355" s="50">
        <f>IF(D355&gt;Abstract!$E$8,E355,0)</f>
        <v>0</v>
      </c>
      <c r="G355" s="50">
        <f t="shared" si="15"/>
        <v>9.3339468846153917</v>
      </c>
      <c r="H355" s="50">
        <f>IFERROR(Abstract!$C$9+(Abstract!$D$9*D355),-8888)</f>
        <v>1.0414474999999998E-3</v>
      </c>
      <c r="I355" s="50">
        <f>IF(D355&gt;Abstract!$E$9,H355,0)</f>
        <v>1.0414474999999998E-3</v>
      </c>
      <c r="J355" s="36">
        <f t="shared" si="16"/>
        <v>2.8166052188846122</v>
      </c>
      <c r="K355" s="36">
        <f>IFERROR(IF(G355&gt;1, Abstract!$C$10+(Abstract!$D$10*D355),0),-8888)</f>
        <v>-1.2682925000000001E-2</v>
      </c>
      <c r="L355" s="36">
        <f>IF(D355&gt;Abstract!$E$10,K355,0)</f>
        <v>0</v>
      </c>
      <c r="M355" s="54">
        <f>IF(A355&lt;=Fenologia_Olea_europaea!$F$3,L355,SUM(L355,M354))</f>
        <v>1.1818837730769236</v>
      </c>
      <c r="N355">
        <f t="shared" si="17"/>
        <v>351</v>
      </c>
    </row>
    <row r="356" spans="1:14" x14ac:dyDescent="0.3">
      <c r="A356" s="44">
        <f>Fenologia_Olea_europaea!A354</f>
        <v>44183</v>
      </c>
      <c r="B356" s="3">
        <v>14.42</v>
      </c>
      <c r="C356" s="3">
        <v>-0.99199999999999999</v>
      </c>
      <c r="D356" s="38">
        <f>IF(Fenologia_Olea_europaea!B354="",0,Fenologia_Olea_europaea!B354)</f>
        <v>6.7140000000000004</v>
      </c>
      <c r="E356" s="50">
        <f xml:space="preserve"> IFERROR(Abstract!$C$8+ (Abstract!$D$8 * D356),-8888)</f>
        <v>-8.3009999999999994E-3</v>
      </c>
      <c r="F356" s="50">
        <f>IF(D356&gt;Abstract!$E$8,E356,0)</f>
        <v>0</v>
      </c>
      <c r="G356" s="50">
        <f t="shared" si="15"/>
        <v>9.3339468846153917</v>
      </c>
      <c r="H356" s="50">
        <f>IFERROR(Abstract!$C$9+(Abstract!$D$9*D356),-8888)</f>
        <v>7.6677800000000008E-4</v>
      </c>
      <c r="I356" s="50">
        <f>IF(D356&gt;Abstract!$E$9,H356,0)</f>
        <v>7.6677800000000008E-4</v>
      </c>
      <c r="J356" s="36">
        <f t="shared" si="16"/>
        <v>2.8173719968846123</v>
      </c>
      <c r="K356" s="36">
        <f>IFERROR(IF(G356&gt;1, Abstract!$C$10+(Abstract!$D$10*D356),0),-8888)</f>
        <v>-1.313894E-2</v>
      </c>
      <c r="L356" s="36">
        <f>IF(D356&gt;Abstract!$E$10,K356,0)</f>
        <v>0</v>
      </c>
      <c r="M356" s="54">
        <f>IF(A356&lt;=Fenologia_Olea_europaea!$F$3,L356,SUM(L356,M355))</f>
        <v>1.1818837730769236</v>
      </c>
      <c r="N356">
        <f t="shared" si="17"/>
        <v>352</v>
      </c>
    </row>
    <row r="357" spans="1:14" x14ac:dyDescent="0.3">
      <c r="A357" s="44">
        <f>Fenologia_Olea_europaea!A355</f>
        <v>44184</v>
      </c>
      <c r="B357" s="3">
        <v>14.32</v>
      </c>
      <c r="C357" s="3">
        <v>-0.439</v>
      </c>
      <c r="D357" s="38">
        <f>IF(Fenologia_Olea_europaea!B355="",0,Fenologia_Olea_europaea!B355)</f>
        <v>6.9405000000000001</v>
      </c>
      <c r="E357" s="50">
        <f xml:space="preserve"> IFERROR(Abstract!$C$8+ (Abstract!$D$8 * D357),-8888)</f>
        <v>-7.508250000000001E-3</v>
      </c>
      <c r="F357" s="50">
        <f>IF(D357&gt;Abstract!$E$8,E357,0)</f>
        <v>0</v>
      </c>
      <c r="G357" s="50">
        <f t="shared" si="15"/>
        <v>9.3339468846153917</v>
      </c>
      <c r="H357" s="50">
        <f>IFERROR(Abstract!$C$9+(Abstract!$D$9*D357),-8888)</f>
        <v>9.4276850000000068E-4</v>
      </c>
      <c r="I357" s="50">
        <f>IF(D357&gt;Abstract!$E$9,H357,0)</f>
        <v>9.4276850000000068E-4</v>
      </c>
      <c r="J357" s="36">
        <f t="shared" si="16"/>
        <v>2.8183147653846121</v>
      </c>
      <c r="K357" s="36">
        <f>IFERROR(IF(G357&gt;1, Abstract!$C$10+(Abstract!$D$10*D357),0),-8888)</f>
        <v>-1.2846755E-2</v>
      </c>
      <c r="L357" s="36">
        <f>IF(D357&gt;Abstract!$E$10,K357,0)</f>
        <v>0</v>
      </c>
      <c r="M357" s="54">
        <f>IF(A357&lt;=Fenologia_Olea_europaea!$F$3,L357,SUM(L357,M356))</f>
        <v>1.1818837730769236</v>
      </c>
      <c r="N357">
        <f t="shared" si="17"/>
        <v>353</v>
      </c>
    </row>
    <row r="358" spans="1:14" x14ac:dyDescent="0.3">
      <c r="A358" s="44">
        <f>Fenologia_Olea_europaea!A356</f>
        <v>44185</v>
      </c>
      <c r="B358" s="3">
        <v>13.76</v>
      </c>
      <c r="C358" s="3">
        <v>2.3660000000000001</v>
      </c>
      <c r="D358" s="38">
        <f>IF(Fenologia_Olea_europaea!B356="",0,Fenologia_Olea_europaea!B356)</f>
        <v>8.0630000000000006</v>
      </c>
      <c r="E358" s="50">
        <f xml:space="preserve"> IFERROR(Abstract!$C$8+ (Abstract!$D$8 * D358),-8888)</f>
        <v>-3.5794999999999993E-3</v>
      </c>
      <c r="F358" s="50">
        <f>IF(D358&gt;Abstract!$E$8,E358,0)</f>
        <v>0</v>
      </c>
      <c r="G358" s="50">
        <f t="shared" si="15"/>
        <v>9.3339468846153917</v>
      </c>
      <c r="H358" s="50">
        <f>IFERROR(Abstract!$C$9+(Abstract!$D$9*D358),-8888)</f>
        <v>1.8149510000000004E-3</v>
      </c>
      <c r="I358" s="50">
        <f>IF(D358&gt;Abstract!$E$9,H358,0)</f>
        <v>1.8149510000000004E-3</v>
      </c>
      <c r="J358" s="36">
        <f t="shared" si="16"/>
        <v>2.8201297163846122</v>
      </c>
      <c r="K358" s="36">
        <f>IFERROR(IF(G358&gt;1, Abstract!$C$10+(Abstract!$D$10*D358),0),-8888)</f>
        <v>-1.1398729999999999E-2</v>
      </c>
      <c r="L358" s="36">
        <f>IF(D358&gt;Abstract!$E$10,K358,0)</f>
        <v>0</v>
      </c>
      <c r="M358" s="54">
        <f>IF(A358&lt;=Fenologia_Olea_europaea!$F$3,L358,SUM(L358,M357))</f>
        <v>1.1818837730769236</v>
      </c>
      <c r="N358">
        <f t="shared" si="17"/>
        <v>354</v>
      </c>
    </row>
    <row r="359" spans="1:14" x14ac:dyDescent="0.3">
      <c r="A359" s="44">
        <f>Fenologia_Olea_europaea!A357</f>
        <v>44186</v>
      </c>
      <c r="B359" s="3">
        <v>14.15</v>
      </c>
      <c r="C359" s="3">
        <v>0.255</v>
      </c>
      <c r="D359" s="38">
        <f>IF(Fenologia_Olea_europaea!B357="",0,Fenologia_Olea_europaea!B357)</f>
        <v>7.2025000000000006</v>
      </c>
      <c r="E359" s="50">
        <f xml:space="preserve"> IFERROR(Abstract!$C$8+ (Abstract!$D$8 * D359),-8888)</f>
        <v>-6.5912499999999999E-3</v>
      </c>
      <c r="F359" s="50">
        <f>IF(D359&gt;Abstract!$E$8,E359,0)</f>
        <v>0</v>
      </c>
      <c r="G359" s="50">
        <f t="shared" si="15"/>
        <v>9.3339468846153917</v>
      </c>
      <c r="H359" s="50">
        <f>IFERROR(Abstract!$C$9+(Abstract!$D$9*D359),-8888)</f>
        <v>1.1463425000000005E-3</v>
      </c>
      <c r="I359" s="50">
        <f>IF(D359&gt;Abstract!$E$9,H359,0)</f>
        <v>1.1463425000000005E-3</v>
      </c>
      <c r="J359" s="36">
        <f t="shared" si="16"/>
        <v>2.821276058884612</v>
      </c>
      <c r="K359" s="36">
        <f>IFERROR(IF(G359&gt;1, Abstract!$C$10+(Abstract!$D$10*D359),0),-8888)</f>
        <v>-1.2508775E-2</v>
      </c>
      <c r="L359" s="36">
        <f>IF(D359&gt;Abstract!$E$10,K359,0)</f>
        <v>0</v>
      </c>
      <c r="M359" s="54">
        <f>IF(A359&lt;=Fenologia_Olea_europaea!$F$3,L359,SUM(L359,M358))</f>
        <v>1.1818837730769236</v>
      </c>
      <c r="N359">
        <f t="shared" si="17"/>
        <v>355</v>
      </c>
    </row>
    <row r="360" spans="1:14" x14ac:dyDescent="0.3">
      <c r="A360" s="44">
        <f>Fenologia_Olea_europaea!A358</f>
        <v>44187</v>
      </c>
      <c r="B360" s="3">
        <v>12.91</v>
      </c>
      <c r="C360" s="3">
        <v>-0.443</v>
      </c>
      <c r="D360" s="38">
        <f>IF(Fenologia_Olea_europaea!B358="",0,Fenologia_Olea_europaea!B358)</f>
        <v>6.2335000000000003</v>
      </c>
      <c r="E360" s="50">
        <f xml:space="preserve"> IFERROR(Abstract!$C$8+ (Abstract!$D$8 * D360),-8888)</f>
        <v>-9.982750000000002E-3</v>
      </c>
      <c r="F360" s="50">
        <f>IF(D360&gt;Abstract!$E$8,E360,0)</f>
        <v>0</v>
      </c>
      <c r="G360" s="50">
        <f t="shared" si="15"/>
        <v>9.3339468846153917</v>
      </c>
      <c r="H360" s="50">
        <f>IFERROR(Abstract!$C$9+(Abstract!$D$9*D360),-8888)</f>
        <v>3.9342950000000043E-4</v>
      </c>
      <c r="I360" s="50">
        <f>IF(D360&gt;Abstract!$E$9,H360,0)</f>
        <v>3.9342950000000043E-4</v>
      </c>
      <c r="J360" s="36">
        <f t="shared" si="16"/>
        <v>2.8216694883846118</v>
      </c>
      <c r="K360" s="36">
        <f>IFERROR(IF(G360&gt;1, Abstract!$C$10+(Abstract!$D$10*D360),0),-8888)</f>
        <v>-1.3758785000000001E-2</v>
      </c>
      <c r="L360" s="36">
        <f>IF(D360&gt;Abstract!$E$10,K360,0)</f>
        <v>0</v>
      </c>
      <c r="M360" s="54">
        <f>IF(A360&lt;=Fenologia_Olea_europaea!$F$3,L360,SUM(L360,M359))</f>
        <v>1.1818837730769236</v>
      </c>
      <c r="N360">
        <f t="shared" si="17"/>
        <v>356</v>
      </c>
    </row>
    <row r="361" spans="1:14" x14ac:dyDescent="0.3">
      <c r="A361" s="44">
        <f>Fenologia_Olea_europaea!A359</f>
        <v>44188</v>
      </c>
      <c r="B361" s="3">
        <v>12.01</v>
      </c>
      <c r="C361" s="3">
        <v>-0.47599999999999998</v>
      </c>
      <c r="D361" s="38">
        <f>IF(Fenologia_Olea_europaea!B359="",0,Fenologia_Olea_europaea!B359)</f>
        <v>5.7669999999999995</v>
      </c>
      <c r="E361" s="50">
        <f xml:space="preserve"> IFERROR(Abstract!$C$8+ (Abstract!$D$8 * D361),-8888)</f>
        <v>-1.1615500000000004E-2</v>
      </c>
      <c r="F361" s="50">
        <f>IF(D361&gt;Abstract!$E$8,E361,0)</f>
        <v>0</v>
      </c>
      <c r="G361" s="50">
        <f t="shared" si="15"/>
        <v>9.3339468846153917</v>
      </c>
      <c r="H361" s="50">
        <f>IFERROR(Abstract!$C$9+(Abstract!$D$9*D361),-8888)</f>
        <v>3.0958999999999674E-5</v>
      </c>
      <c r="I361" s="50">
        <f>IF(D361&gt;Abstract!$E$9,H361,0)</f>
        <v>3.0958999999999674E-5</v>
      </c>
      <c r="J361" s="36">
        <f t="shared" si="16"/>
        <v>2.8217004473846119</v>
      </c>
      <c r="K361" s="36">
        <f>IFERROR(IF(G361&gt;1, Abstract!$C$10+(Abstract!$D$10*D361),0),-8888)</f>
        <v>-1.4360570000000001E-2</v>
      </c>
      <c r="L361" s="36">
        <f>IF(D361&gt;Abstract!$E$10,K361,0)</f>
        <v>0</v>
      </c>
      <c r="M361" s="54">
        <f>IF(A361&lt;=Fenologia_Olea_europaea!$F$3,L361,SUM(L361,M360))</f>
        <v>1.1818837730769236</v>
      </c>
      <c r="N361">
        <f t="shared" si="17"/>
        <v>357</v>
      </c>
    </row>
    <row r="362" spans="1:14" x14ac:dyDescent="0.3">
      <c r="A362" s="44">
        <f>Fenologia_Olea_europaea!A360</f>
        <v>44189</v>
      </c>
      <c r="B362" s="3">
        <v>17.55</v>
      </c>
      <c r="C362" s="3">
        <v>0.78</v>
      </c>
      <c r="D362" s="38">
        <f>IF(Fenologia_Olea_europaea!B360="",0,Fenologia_Olea_europaea!B360)</f>
        <v>9.1650000000000009</v>
      </c>
      <c r="E362" s="50">
        <f xml:space="preserve"> IFERROR(Abstract!$C$8+ (Abstract!$D$8 * D362),-8888)</f>
        <v>2.7749999999999997E-4</v>
      </c>
      <c r="F362" s="50">
        <f>IF(D362&gt;Abstract!$E$8,E362,0)</f>
        <v>2.7749999999999997E-4</v>
      </c>
      <c r="G362" s="50">
        <f t="shared" si="15"/>
        <v>9.3342243846153909</v>
      </c>
      <c r="H362" s="50">
        <f>IFERROR(Abstract!$C$9+(Abstract!$D$9*D362),-8888)</f>
        <v>2.6712050000000011E-3</v>
      </c>
      <c r="I362" s="50">
        <f>IF(D362&gt;Abstract!$E$9,H362,0)</f>
        <v>2.6712050000000011E-3</v>
      </c>
      <c r="J362" s="36">
        <f t="shared" si="16"/>
        <v>2.8243716523846119</v>
      </c>
      <c r="K362" s="36">
        <f>IFERROR(IF(G362&gt;1, Abstract!$C$10+(Abstract!$D$10*D362),0),-8888)</f>
        <v>-9.9771499999999989E-3</v>
      </c>
      <c r="L362" s="36">
        <f>IF(D362&gt;Abstract!$E$10,K362,0)</f>
        <v>0</v>
      </c>
      <c r="M362" s="54">
        <f>IF(A362&lt;=Fenologia_Olea_europaea!$F$3,L362,SUM(L362,M361))</f>
        <v>1.1818837730769236</v>
      </c>
      <c r="N362">
        <f t="shared" si="17"/>
        <v>358</v>
      </c>
    </row>
    <row r="363" spans="1:14" x14ac:dyDescent="0.3">
      <c r="A363" s="44">
        <f>Fenologia_Olea_europaea!A361</f>
        <v>44190</v>
      </c>
      <c r="B363" s="3">
        <v>15.35</v>
      </c>
      <c r="C363" s="3">
        <v>7.01</v>
      </c>
      <c r="D363" s="38">
        <f>IF(Fenologia_Olea_europaea!B361="",0,Fenologia_Olea_europaea!B361)</f>
        <v>11.18</v>
      </c>
      <c r="E363" s="50">
        <f xml:space="preserve"> IFERROR(Abstract!$C$8+ (Abstract!$D$8 * D363),-8888)</f>
        <v>7.3299999999999962E-3</v>
      </c>
      <c r="F363" s="50">
        <f>IF(D363&gt;Abstract!$E$8,E363,0)</f>
        <v>7.3299999999999962E-3</v>
      </c>
      <c r="G363" s="50">
        <f t="shared" si="15"/>
        <v>9.3415543846153906</v>
      </c>
      <c r="H363" s="50">
        <f>IFERROR(Abstract!$C$9+(Abstract!$D$9*D363),-8888)</f>
        <v>4.2368599999999994E-3</v>
      </c>
      <c r="I363" s="50">
        <f>IF(D363&gt;Abstract!$E$9,H363,0)</f>
        <v>4.2368599999999994E-3</v>
      </c>
      <c r="J363" s="36">
        <f t="shared" si="16"/>
        <v>2.8286085123846116</v>
      </c>
      <c r="K363" s="36">
        <f>IFERROR(IF(G363&gt;1, Abstract!$C$10+(Abstract!$D$10*D363),0),-8888)</f>
        <v>-7.3778000000000021E-3</v>
      </c>
      <c r="L363" s="36">
        <f>IF(D363&gt;Abstract!$E$10,K363,0)</f>
        <v>0</v>
      </c>
      <c r="M363" s="54">
        <f>IF(A363&lt;=Fenologia_Olea_europaea!$F$3,L363,SUM(L363,M362))</f>
        <v>1.1818837730769236</v>
      </c>
      <c r="N363">
        <f t="shared" si="17"/>
        <v>359</v>
      </c>
    </row>
    <row r="364" spans="1:14" x14ac:dyDescent="0.3">
      <c r="A364" s="44">
        <f>Fenologia_Olea_europaea!A362</f>
        <v>44191</v>
      </c>
      <c r="B364" s="3">
        <v>13.69</v>
      </c>
      <c r="C364" s="3">
        <v>3.617</v>
      </c>
      <c r="D364" s="38">
        <f>IF(Fenologia_Olea_europaea!B362="",0,Fenologia_Olea_europaea!B362)</f>
        <v>8.6534999999999993</v>
      </c>
      <c r="E364" s="50">
        <f xml:space="preserve"> IFERROR(Abstract!$C$8+ (Abstract!$D$8 * D364),-8888)</f>
        <v>-1.5127500000000037E-3</v>
      </c>
      <c r="F364" s="50">
        <f>IF(D364&gt;Abstract!$E$8,E364,0)</f>
        <v>0</v>
      </c>
      <c r="G364" s="50">
        <f t="shared" si="15"/>
        <v>9.3415543846153906</v>
      </c>
      <c r="H364" s="50">
        <f>IFERROR(Abstract!$C$9+(Abstract!$D$9*D364),-8888)</f>
        <v>2.2737694999999999E-3</v>
      </c>
      <c r="I364" s="50">
        <f>IF(D364&gt;Abstract!$E$9,H364,0)</f>
        <v>2.2737694999999999E-3</v>
      </c>
      <c r="J364" s="36">
        <f t="shared" si="16"/>
        <v>2.8308822818846116</v>
      </c>
      <c r="K364" s="36">
        <f>IFERROR(IF(G364&gt;1, Abstract!$C$10+(Abstract!$D$10*D364),0),-8888)</f>
        <v>-1.0636985000000002E-2</v>
      </c>
      <c r="L364" s="36">
        <f>IF(D364&gt;Abstract!$E$10,K364,0)</f>
        <v>0</v>
      </c>
      <c r="M364" s="54">
        <f>IF(A364&lt;=Fenologia_Olea_europaea!$F$3,L364,SUM(L364,M363))</f>
        <v>1.1818837730769236</v>
      </c>
      <c r="N364">
        <f t="shared" si="17"/>
        <v>360</v>
      </c>
    </row>
    <row r="365" spans="1:14" x14ac:dyDescent="0.3">
      <c r="A365" s="44">
        <f>Fenologia_Olea_europaea!A363</f>
        <v>44192</v>
      </c>
      <c r="B365" s="3">
        <v>15.51</v>
      </c>
      <c r="C365" s="3">
        <v>1.5069999999999999</v>
      </c>
      <c r="D365" s="38">
        <f>IF(Fenologia_Olea_europaea!B363="",0,Fenologia_Olea_europaea!B363)</f>
        <v>8.5084999999999997</v>
      </c>
      <c r="E365" s="50">
        <f xml:space="preserve"> IFERROR(Abstract!$C$8+ (Abstract!$D$8 * D365),-8888)</f>
        <v>-2.0202500000000012E-3</v>
      </c>
      <c r="F365" s="50">
        <f>IF(D365&gt;Abstract!$E$8,E365,0)</f>
        <v>0</v>
      </c>
      <c r="G365" s="50">
        <f t="shared" si="15"/>
        <v>9.3415543846153906</v>
      </c>
      <c r="H365" s="50">
        <f>IFERROR(Abstract!$C$9+(Abstract!$D$9*D365),-8888)</f>
        <v>2.1611045000000002E-3</v>
      </c>
      <c r="I365" s="50">
        <f>IF(D365&gt;Abstract!$E$9,H365,0)</f>
        <v>2.1611045000000002E-3</v>
      </c>
      <c r="J365" s="36">
        <f t="shared" si="16"/>
        <v>2.8330433863846114</v>
      </c>
      <c r="K365" s="36">
        <f>IFERROR(IF(G365&gt;1, Abstract!$C$10+(Abstract!$D$10*D365),0),-8888)</f>
        <v>-1.0824035000000001E-2</v>
      </c>
      <c r="L365" s="36">
        <f>IF(D365&gt;Abstract!$E$10,K365,0)</f>
        <v>0</v>
      </c>
      <c r="M365" s="54">
        <f>IF(A365&lt;=Fenologia_Olea_europaea!$F$3,L365,SUM(L365,M364))</f>
        <v>1.1818837730769236</v>
      </c>
      <c r="N365">
        <f t="shared" si="17"/>
        <v>361</v>
      </c>
    </row>
    <row r="366" spans="1:14" x14ac:dyDescent="0.3">
      <c r="A366" s="44">
        <f>Fenologia_Olea_europaea!A364</f>
        <v>44193</v>
      </c>
      <c r="B366" s="3">
        <v>16.14</v>
      </c>
      <c r="C366" s="3">
        <v>2.266</v>
      </c>
      <c r="D366" s="38">
        <f>IF(Fenologia_Olea_europaea!B364="",0,Fenologia_Olea_europaea!B364)</f>
        <v>9.2029999999999994</v>
      </c>
      <c r="E366" s="50">
        <f xml:space="preserve"> IFERROR(Abstract!$C$8+ (Abstract!$D$8 * D366),-8888)</f>
        <v>4.104999999999942E-4</v>
      </c>
      <c r="F366" s="50">
        <f>IF(D366&gt;Abstract!$E$8,E366,0)</f>
        <v>4.104999999999942E-4</v>
      </c>
      <c r="G366" s="50">
        <f t="shared" si="15"/>
        <v>9.3419648846153898</v>
      </c>
      <c r="H366" s="50">
        <f>IFERROR(Abstract!$C$9+(Abstract!$D$9*D366),-8888)</f>
        <v>2.7007309999999996E-3</v>
      </c>
      <c r="I366" s="50">
        <f>IF(D366&gt;Abstract!$E$9,H366,0)</f>
        <v>2.7007309999999996E-3</v>
      </c>
      <c r="J366" s="36">
        <f t="shared" si="16"/>
        <v>2.8357441173846114</v>
      </c>
      <c r="K366" s="36">
        <f>IFERROR(IF(G366&gt;1, Abstract!$C$10+(Abstract!$D$10*D366),0),-8888)</f>
        <v>-9.928130000000002E-3</v>
      </c>
      <c r="L366" s="36">
        <f>IF(D366&gt;Abstract!$E$10,K366,0)</f>
        <v>0</v>
      </c>
      <c r="M366" s="54">
        <f>IF(A366&lt;=Fenologia_Olea_europaea!$F$3,L366,SUM(L366,M365))</f>
        <v>1.1818837730769236</v>
      </c>
      <c r="N366">
        <f t="shared" si="17"/>
        <v>362</v>
      </c>
    </row>
    <row r="367" spans="1:14" x14ac:dyDescent="0.3">
      <c r="A367" s="44">
        <f>Fenologia_Olea_europaea!A365</f>
        <v>44194</v>
      </c>
      <c r="B367" s="3">
        <v>10.93</v>
      </c>
      <c r="C367" s="3">
        <v>6.68</v>
      </c>
      <c r="D367" s="38">
        <f>IF(Fenologia_Olea_europaea!B365="",0,Fenologia_Olea_europaea!B365)</f>
        <v>8.8049999999999997</v>
      </c>
      <c r="E367" s="50">
        <f xml:space="preserve"> IFERROR(Abstract!$C$8+ (Abstract!$D$8 * D367),-8888)</f>
        <v>-9.8250000000000073E-4</v>
      </c>
      <c r="F367" s="50">
        <f>IF(D367&gt;Abstract!$E$8,E367,0)</f>
        <v>0</v>
      </c>
      <c r="G367" s="50">
        <f t="shared" si="15"/>
        <v>9.3419648846153898</v>
      </c>
      <c r="H367" s="50">
        <f>IFERROR(Abstract!$C$9+(Abstract!$D$9*D367),-8888)</f>
        <v>2.3914849999999996E-3</v>
      </c>
      <c r="I367" s="50">
        <f>IF(D367&gt;Abstract!$E$9,H367,0)</f>
        <v>2.3914849999999996E-3</v>
      </c>
      <c r="J367" s="36">
        <f t="shared" si="16"/>
        <v>2.8381356023846114</v>
      </c>
      <c r="K367" s="36">
        <f>IFERROR(IF(G367&gt;1, Abstract!$C$10+(Abstract!$D$10*D367),0),-8888)</f>
        <v>-1.0441550000000001E-2</v>
      </c>
      <c r="L367" s="36">
        <f>IF(D367&gt;Abstract!$E$10,K367,0)</f>
        <v>0</v>
      </c>
      <c r="M367" s="54">
        <f>IF(A367&lt;=Fenologia_Olea_europaea!$F$3,L367,SUM(L367,M366))</f>
        <v>1.1818837730769236</v>
      </c>
      <c r="N367">
        <f t="shared" si="17"/>
        <v>363</v>
      </c>
    </row>
    <row r="368" spans="1:14" x14ac:dyDescent="0.3">
      <c r="A368" s="44">
        <f>Fenologia_Olea_europaea!A366</f>
        <v>44195</v>
      </c>
      <c r="B368" s="3">
        <v>9.61</v>
      </c>
      <c r="C368" s="3">
        <v>7.57</v>
      </c>
      <c r="D368" s="38">
        <f>IF(Fenologia_Olea_europaea!B366="",0,Fenologia_Olea_europaea!B366)</f>
        <v>8.59</v>
      </c>
      <c r="E368" s="50">
        <f xml:space="preserve"> IFERROR(Abstract!$C$8+ (Abstract!$D$8 * D368),-8888)</f>
        <v>-1.7350000000000004E-3</v>
      </c>
      <c r="F368" s="50">
        <f>IF(D368&gt;Abstract!$E$8,E368,0)</f>
        <v>0</v>
      </c>
      <c r="G368" s="50">
        <f t="shared" si="15"/>
        <v>9.3419648846153898</v>
      </c>
      <c r="H368" s="50">
        <f>IFERROR(Abstract!$C$9+(Abstract!$D$9*D368),-8888)</f>
        <v>2.2244300000000003E-3</v>
      </c>
      <c r="I368" s="50">
        <f>IF(D368&gt;Abstract!$E$9,H368,0)</f>
        <v>2.2244300000000003E-3</v>
      </c>
      <c r="J368" s="36">
        <f t="shared" si="16"/>
        <v>2.8403600323846114</v>
      </c>
      <c r="K368" s="36">
        <f>IFERROR(IF(G368&gt;1, Abstract!$C$10+(Abstract!$D$10*D368),0),-8888)</f>
        <v>-1.0718900000000002E-2</v>
      </c>
      <c r="L368" s="36">
        <f>IF(D368&gt;Abstract!$E$10,K368,0)</f>
        <v>0</v>
      </c>
      <c r="M368" s="54">
        <f>IF(A368&lt;=Fenologia_Olea_europaea!$F$3,L368,SUM(L368,M367))</f>
        <v>1.1818837730769236</v>
      </c>
      <c r="N368">
        <f t="shared" si="17"/>
        <v>364</v>
      </c>
    </row>
    <row r="369" spans="1:13" x14ac:dyDescent="0.3">
      <c r="A369" s="44">
        <f>Fenologia_Olea_europaea!A367</f>
        <v>44196</v>
      </c>
      <c r="B369" s="55">
        <v>10.199999999999999</v>
      </c>
      <c r="C369" s="55">
        <v>6.2</v>
      </c>
      <c r="D369" s="38">
        <f>IF(Fenologia_Olea_europaea!B367="",0,Fenologia_Olea_europaea!B367)</f>
        <v>8.1999999999999993</v>
      </c>
      <c r="E369" s="50">
        <f xml:space="preserve"> IFERROR(Abstract!$C$8+ (Abstract!$D$8 * D369),-8888)</f>
        <v>-3.1000000000000021E-3</v>
      </c>
      <c r="F369" s="50">
        <f>IF(D369&gt;Abstract!$E$8,E369,0)</f>
        <v>0</v>
      </c>
      <c r="G369" s="50">
        <f t="shared" si="15"/>
        <v>9.3419648846153898</v>
      </c>
      <c r="H369" s="50">
        <f>IFERROR(Abstract!$C$9+(Abstract!$D$9*D369),-8888)</f>
        <v>1.9213999999999993E-3</v>
      </c>
      <c r="I369" s="50">
        <f>IF(D369&gt;Abstract!$E$9,H369,0)</f>
        <v>1.9213999999999993E-3</v>
      </c>
      <c r="J369" s="36">
        <f t="shared" si="16"/>
        <v>2.8422814323846115</v>
      </c>
      <c r="K369" s="36">
        <f>IFERROR(IF(G369&gt;1, Abstract!$C$10+(Abstract!$D$10*D369),0),-8888)</f>
        <v>-1.1222000000000001E-2</v>
      </c>
      <c r="L369" s="36">
        <f>IF(D369&gt;Abstract!$E$10,K369,0)</f>
        <v>0</v>
      </c>
      <c r="M369" s="54">
        <f>IF(A369&lt;=Fenologia_Olea_europaea!$F$3,L369,SUM(L369,M368))</f>
        <v>1.1818837730769236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Fenologia_Olea_europaea</vt:lpstr>
      <vt:lpstr>Abstract</vt:lpstr>
      <vt:lpstr>Base_calcoli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Monia</cp:lastModifiedBy>
  <dcterms:created xsi:type="dcterms:W3CDTF">2019-01-18T10:43:48Z</dcterms:created>
  <dcterms:modified xsi:type="dcterms:W3CDTF">2021-01-04T15:08:05Z</dcterms:modified>
</cp:coreProperties>
</file>